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ovotnyJan\Desktop\ROZPOČTY\2023\TO Mladá Boleslav-Debř\15 - Oprava výhybek v žst. Bakov\"/>
    </mc:Choice>
  </mc:AlternateContent>
  <bookViews>
    <workbookView xWindow="0" yWindow="0" windowWidth="28800" windowHeight="11835"/>
  </bookViews>
  <sheets>
    <sheet name="Rekapitulace stavby" sheetId="1" r:id="rId1"/>
    <sheet name="SO 01 - žst.Bakov nad Jiz..." sheetId="2" r:id="rId2"/>
    <sheet name="SO 02 - žst.Zálučí" sheetId="3" r:id="rId3"/>
    <sheet name="SO 03 - Přeprava mechanizace" sheetId="4" r:id="rId4"/>
    <sheet name="SO 04 - VON" sheetId="5" r:id="rId5"/>
  </sheets>
  <definedNames>
    <definedName name="_xlnm._FilterDatabase" localSheetId="1" hidden="1">'SO 01 - žst.Bakov nad Jiz...'!$C$120:$K$658</definedName>
    <definedName name="_xlnm._FilterDatabase" localSheetId="2" hidden="1">'SO 02 - žst.Zálučí'!$C$120:$K$430</definedName>
    <definedName name="_xlnm._FilterDatabase" localSheetId="3" hidden="1">'SO 03 - Přeprava mechanizace'!$C$116:$K$133</definedName>
    <definedName name="_xlnm._FilterDatabase" localSheetId="4" hidden="1">'SO 04 - VON'!$C$116:$K$149</definedName>
    <definedName name="_xlnm.Print_Titles" localSheetId="0">'Rekapitulace stavby'!$92:$92</definedName>
    <definedName name="_xlnm.Print_Titles" localSheetId="1">'SO 01 - žst.Bakov nad Jiz...'!$120:$120</definedName>
    <definedName name="_xlnm.Print_Titles" localSheetId="2">'SO 02 - žst.Zálučí'!$120:$120</definedName>
    <definedName name="_xlnm.Print_Titles" localSheetId="3">'SO 03 - Přeprava mechanizace'!$116:$116</definedName>
    <definedName name="_xlnm.Print_Titles" localSheetId="4">'SO 04 - VON'!$116:$116</definedName>
    <definedName name="_xlnm.Print_Area" localSheetId="0">'Rekapitulace stavby'!$D$4:$AO$76,'Rekapitulace stavby'!$C$82:$AQ$99</definedName>
    <definedName name="_xlnm.Print_Area" localSheetId="1">'SO 01 - žst.Bakov nad Jiz...'!$C$4:$J$76,'SO 01 - žst.Bakov nad Jiz...'!$C$82:$J$102,'SO 01 - žst.Bakov nad Jiz...'!$C$108:$K$658</definedName>
    <definedName name="_xlnm.Print_Area" localSheetId="2">'SO 02 - žst.Zálučí'!$C$4:$J$76,'SO 02 - žst.Zálučí'!$C$82:$J$102,'SO 02 - žst.Zálučí'!$C$108:$K$430</definedName>
    <definedName name="_xlnm.Print_Area" localSheetId="3">'SO 03 - Přeprava mechanizace'!$C$4:$J$76,'SO 03 - Přeprava mechanizace'!$C$82:$J$98,'SO 03 - Přeprava mechanizace'!$C$104:$K$133</definedName>
    <definedName name="_xlnm.Print_Area" localSheetId="4">'SO 04 - VON'!$C$4:$J$76,'SO 04 - VON'!$C$82:$J$98,'SO 04 - VON'!$C$104:$K$149</definedName>
  </definedNames>
  <calcPr calcId="162913"/>
</workbook>
</file>

<file path=xl/calcChain.xml><?xml version="1.0" encoding="utf-8"?>
<calcChain xmlns="http://schemas.openxmlformats.org/spreadsheetml/2006/main">
  <c r="J37" i="5" l="1"/>
  <c r="J36" i="5"/>
  <c r="AY98" i="1" s="1"/>
  <c r="J35" i="5"/>
  <c r="AX98" i="1" s="1"/>
  <c r="BI146" i="5"/>
  <c r="BH146" i="5"/>
  <c r="BG146" i="5"/>
  <c r="BF146" i="5"/>
  <c r="T146" i="5"/>
  <c r="R146" i="5"/>
  <c r="P146" i="5"/>
  <c r="BI141" i="5"/>
  <c r="BH141" i="5"/>
  <c r="BG141" i="5"/>
  <c r="BF141" i="5"/>
  <c r="T141" i="5"/>
  <c r="R141" i="5"/>
  <c r="P141" i="5"/>
  <c r="BI135" i="5"/>
  <c r="BH135" i="5"/>
  <c r="BG135" i="5"/>
  <c r="BF135" i="5"/>
  <c r="T135" i="5"/>
  <c r="R135" i="5"/>
  <c r="P135" i="5"/>
  <c r="BI131" i="5"/>
  <c r="BH131" i="5"/>
  <c r="BG131" i="5"/>
  <c r="BF131" i="5"/>
  <c r="T131" i="5"/>
  <c r="R131" i="5"/>
  <c r="P131" i="5"/>
  <c r="BI127" i="5"/>
  <c r="BH127" i="5"/>
  <c r="BG127" i="5"/>
  <c r="BF127" i="5"/>
  <c r="T127" i="5"/>
  <c r="R127" i="5"/>
  <c r="P127" i="5"/>
  <c r="BI123" i="5"/>
  <c r="BH123" i="5"/>
  <c r="BG123" i="5"/>
  <c r="BF123" i="5"/>
  <c r="T123" i="5"/>
  <c r="R123" i="5"/>
  <c r="P123" i="5"/>
  <c r="BI119" i="5"/>
  <c r="BH119" i="5"/>
  <c r="BG119" i="5"/>
  <c r="BF119" i="5"/>
  <c r="T119" i="5"/>
  <c r="R119" i="5"/>
  <c r="P119" i="5"/>
  <c r="J114" i="5"/>
  <c r="F113" i="5"/>
  <c r="F111" i="5"/>
  <c r="E109" i="5"/>
  <c r="J92" i="5"/>
  <c r="F91" i="5"/>
  <c r="F89" i="5"/>
  <c r="E87" i="5"/>
  <c r="J21" i="5"/>
  <c r="E21" i="5"/>
  <c r="J113" i="5" s="1"/>
  <c r="J20" i="5"/>
  <c r="J18" i="5"/>
  <c r="E18" i="5"/>
  <c r="F92" i="5" s="1"/>
  <c r="J17" i="5"/>
  <c r="J12" i="5"/>
  <c r="J111" i="5"/>
  <c r="E7" i="5"/>
  <c r="E107" i="5"/>
  <c r="J37" i="4"/>
  <c r="J36" i="4"/>
  <c r="AY97" i="1" s="1"/>
  <c r="J35" i="4"/>
  <c r="AX97" i="1"/>
  <c r="BI119" i="4"/>
  <c r="BH119" i="4"/>
  <c r="BG119" i="4"/>
  <c r="BF119" i="4"/>
  <c r="T119" i="4"/>
  <c r="T118" i="4" s="1"/>
  <c r="T117" i="4" s="1"/>
  <c r="R119" i="4"/>
  <c r="R118" i="4"/>
  <c r="R117" i="4" s="1"/>
  <c r="P119" i="4"/>
  <c r="P118" i="4"/>
  <c r="P117" i="4"/>
  <c r="AU97" i="1" s="1"/>
  <c r="J114" i="4"/>
  <c r="F113" i="4"/>
  <c r="F111" i="4"/>
  <c r="E109" i="4"/>
  <c r="J92" i="4"/>
  <c r="F91" i="4"/>
  <c r="F89" i="4"/>
  <c r="E87" i="4"/>
  <c r="J21" i="4"/>
  <c r="E21" i="4"/>
  <c r="J91" i="4"/>
  <c r="J20" i="4"/>
  <c r="J18" i="4"/>
  <c r="E18" i="4"/>
  <c r="F114" i="4"/>
  <c r="J17" i="4"/>
  <c r="J12" i="4"/>
  <c r="J89" i="4"/>
  <c r="E7" i="4"/>
  <c r="E107" i="4" s="1"/>
  <c r="J37" i="3"/>
  <c r="J36" i="3"/>
  <c r="AY96" i="1"/>
  <c r="J35" i="3"/>
  <c r="AX96" i="1" s="1"/>
  <c r="BI427" i="3"/>
  <c r="BH427" i="3"/>
  <c r="BG427" i="3"/>
  <c r="BF427" i="3"/>
  <c r="T427" i="3"/>
  <c r="R427" i="3"/>
  <c r="P427" i="3"/>
  <c r="BI423" i="3"/>
  <c r="BH423" i="3"/>
  <c r="BG423" i="3"/>
  <c r="BF423" i="3"/>
  <c r="T423" i="3"/>
  <c r="R423" i="3"/>
  <c r="P423" i="3"/>
  <c r="BI416" i="3"/>
  <c r="BH416" i="3"/>
  <c r="BG416" i="3"/>
  <c r="BF416" i="3"/>
  <c r="T416" i="3"/>
  <c r="R416" i="3"/>
  <c r="P416" i="3"/>
  <c r="BI409" i="3"/>
  <c r="BH409" i="3"/>
  <c r="BG409" i="3"/>
  <c r="BF409" i="3"/>
  <c r="T409" i="3"/>
  <c r="R409" i="3"/>
  <c r="P409" i="3"/>
  <c r="BI404" i="3"/>
  <c r="BH404" i="3"/>
  <c r="BG404" i="3"/>
  <c r="BF404" i="3"/>
  <c r="T404" i="3"/>
  <c r="R404" i="3"/>
  <c r="P404" i="3"/>
  <c r="BI399" i="3"/>
  <c r="BH399" i="3"/>
  <c r="BG399" i="3"/>
  <c r="BF399" i="3"/>
  <c r="T399" i="3"/>
  <c r="R399" i="3"/>
  <c r="P399" i="3"/>
  <c r="BI392" i="3"/>
  <c r="BH392" i="3"/>
  <c r="BG392" i="3"/>
  <c r="BF392" i="3"/>
  <c r="T392" i="3"/>
  <c r="R392" i="3"/>
  <c r="P392" i="3"/>
  <c r="BI386" i="3"/>
  <c r="BH386" i="3"/>
  <c r="BG386" i="3"/>
  <c r="BF386" i="3"/>
  <c r="T386" i="3"/>
  <c r="R386" i="3"/>
  <c r="P386" i="3"/>
  <c r="BI381" i="3"/>
  <c r="BH381" i="3"/>
  <c r="BG381" i="3"/>
  <c r="BF381" i="3"/>
  <c r="T381" i="3"/>
  <c r="R381" i="3"/>
  <c r="P381" i="3"/>
  <c r="BI376" i="3"/>
  <c r="BH376" i="3"/>
  <c r="BG376" i="3"/>
  <c r="BF376" i="3"/>
  <c r="T376" i="3"/>
  <c r="R376" i="3"/>
  <c r="P376" i="3"/>
  <c r="BI371" i="3"/>
  <c r="BH371" i="3"/>
  <c r="BG371" i="3"/>
  <c r="BF371" i="3"/>
  <c r="T371" i="3"/>
  <c r="R371" i="3"/>
  <c r="P371" i="3"/>
  <c r="BI366" i="3"/>
  <c r="BH366" i="3"/>
  <c r="BG366" i="3"/>
  <c r="BF366" i="3"/>
  <c r="T366" i="3"/>
  <c r="R366" i="3"/>
  <c r="P366" i="3"/>
  <c r="BI361" i="3"/>
  <c r="BH361" i="3"/>
  <c r="BG361" i="3"/>
  <c r="BF361" i="3"/>
  <c r="T361" i="3"/>
  <c r="R361" i="3"/>
  <c r="P361" i="3"/>
  <c r="BI355" i="3"/>
  <c r="BH355" i="3"/>
  <c r="BG355" i="3"/>
  <c r="BF355" i="3"/>
  <c r="T355" i="3"/>
  <c r="R355" i="3"/>
  <c r="P355" i="3"/>
  <c r="BI350" i="3"/>
  <c r="BH350" i="3"/>
  <c r="BG350" i="3"/>
  <c r="BF350" i="3"/>
  <c r="T350" i="3"/>
  <c r="R350" i="3"/>
  <c r="P350" i="3"/>
  <c r="BI345" i="3"/>
  <c r="BH345" i="3"/>
  <c r="BG345" i="3"/>
  <c r="BF345" i="3"/>
  <c r="T345" i="3"/>
  <c r="R345" i="3"/>
  <c r="P345" i="3"/>
  <c r="BI340" i="3"/>
  <c r="BH340" i="3"/>
  <c r="BG340" i="3"/>
  <c r="BF340" i="3"/>
  <c r="T340" i="3"/>
  <c r="R340" i="3"/>
  <c r="P340" i="3"/>
  <c r="BI331" i="3"/>
  <c r="BH331" i="3"/>
  <c r="BG331" i="3"/>
  <c r="BF331" i="3"/>
  <c r="T331" i="3"/>
  <c r="R331" i="3"/>
  <c r="P331" i="3"/>
  <c r="BI326" i="3"/>
  <c r="BH326" i="3"/>
  <c r="BG326" i="3"/>
  <c r="BF326" i="3"/>
  <c r="T326" i="3"/>
  <c r="R326" i="3"/>
  <c r="P326" i="3"/>
  <c r="BI321" i="3"/>
  <c r="BH321" i="3"/>
  <c r="BG321" i="3"/>
  <c r="BF321" i="3"/>
  <c r="T321" i="3"/>
  <c r="R321" i="3"/>
  <c r="P321" i="3"/>
  <c r="BI316" i="3"/>
  <c r="BH316" i="3"/>
  <c r="BG316" i="3"/>
  <c r="BF316" i="3"/>
  <c r="T316" i="3"/>
  <c r="R316" i="3"/>
  <c r="P316" i="3"/>
  <c r="BI312" i="3"/>
  <c r="BH312" i="3"/>
  <c r="BG312" i="3"/>
  <c r="BF312" i="3"/>
  <c r="T312" i="3"/>
  <c r="R312" i="3"/>
  <c r="P312" i="3"/>
  <c r="BI308" i="3"/>
  <c r="BH308" i="3"/>
  <c r="BG308" i="3"/>
  <c r="BF308" i="3"/>
  <c r="T308" i="3"/>
  <c r="R308" i="3"/>
  <c r="P308" i="3"/>
  <c r="BI304" i="3"/>
  <c r="BH304" i="3"/>
  <c r="BG304" i="3"/>
  <c r="BF304" i="3"/>
  <c r="T304" i="3"/>
  <c r="R304" i="3"/>
  <c r="P304" i="3"/>
  <c r="BI300" i="3"/>
  <c r="BH300" i="3"/>
  <c r="BG300" i="3"/>
  <c r="BF300" i="3"/>
  <c r="T300" i="3"/>
  <c r="R300" i="3"/>
  <c r="P300" i="3"/>
  <c r="BI294" i="3"/>
  <c r="BH294" i="3"/>
  <c r="BG294" i="3"/>
  <c r="BF294" i="3"/>
  <c r="T294" i="3"/>
  <c r="R294" i="3"/>
  <c r="P294" i="3"/>
  <c r="BI283" i="3"/>
  <c r="BH283" i="3"/>
  <c r="BG283" i="3"/>
  <c r="BF283" i="3"/>
  <c r="T283" i="3"/>
  <c r="R283" i="3"/>
  <c r="P283" i="3"/>
  <c r="BI279" i="3"/>
  <c r="BH279" i="3"/>
  <c r="BG279" i="3"/>
  <c r="BF279" i="3"/>
  <c r="T279" i="3"/>
  <c r="R279" i="3"/>
  <c r="P279" i="3"/>
  <c r="BI272" i="3"/>
  <c r="BH272" i="3"/>
  <c r="BG272" i="3"/>
  <c r="BF272" i="3"/>
  <c r="T272" i="3"/>
  <c r="R272" i="3"/>
  <c r="P272" i="3"/>
  <c r="BI267" i="3"/>
  <c r="BH267" i="3"/>
  <c r="BG267" i="3"/>
  <c r="BF267" i="3"/>
  <c r="T267" i="3"/>
  <c r="R267" i="3"/>
  <c r="P267" i="3"/>
  <c r="BI259" i="3"/>
  <c r="BH259" i="3"/>
  <c r="BG259" i="3"/>
  <c r="BF259" i="3"/>
  <c r="T259" i="3"/>
  <c r="R259" i="3"/>
  <c r="P259" i="3"/>
  <c r="BI254" i="3"/>
  <c r="BH254" i="3"/>
  <c r="BG254" i="3"/>
  <c r="BF254" i="3"/>
  <c r="T254" i="3"/>
  <c r="R254" i="3"/>
  <c r="P254" i="3"/>
  <c r="BI246" i="3"/>
  <c r="BH246" i="3"/>
  <c r="BG246" i="3"/>
  <c r="BF246" i="3"/>
  <c r="T246" i="3"/>
  <c r="R246" i="3"/>
  <c r="P246" i="3"/>
  <c r="BI241" i="3"/>
  <c r="BH241" i="3"/>
  <c r="BG241" i="3"/>
  <c r="BF241" i="3"/>
  <c r="T241" i="3"/>
  <c r="R241" i="3"/>
  <c r="P241" i="3"/>
  <c r="BI233" i="3"/>
  <c r="BH233" i="3"/>
  <c r="BG233" i="3"/>
  <c r="BF233" i="3"/>
  <c r="T233" i="3"/>
  <c r="R233" i="3"/>
  <c r="P233" i="3"/>
  <c r="BI226" i="3"/>
  <c r="BH226" i="3"/>
  <c r="BG226" i="3"/>
  <c r="BF226" i="3"/>
  <c r="T226" i="3"/>
  <c r="R226" i="3"/>
  <c r="P226" i="3"/>
  <c r="BI220" i="3"/>
  <c r="BH220" i="3"/>
  <c r="BG220" i="3"/>
  <c r="BF220" i="3"/>
  <c r="T220" i="3"/>
  <c r="R220" i="3"/>
  <c r="P220" i="3"/>
  <c r="BI214" i="3"/>
  <c r="BH214" i="3"/>
  <c r="BG214" i="3"/>
  <c r="BF214" i="3"/>
  <c r="T214" i="3"/>
  <c r="R214" i="3"/>
  <c r="P214" i="3"/>
  <c r="BI209" i="3"/>
  <c r="BH209" i="3"/>
  <c r="BG209" i="3"/>
  <c r="BF209" i="3"/>
  <c r="T209" i="3"/>
  <c r="R209" i="3"/>
  <c r="P209" i="3"/>
  <c r="BI204" i="3"/>
  <c r="BH204" i="3"/>
  <c r="BG204" i="3"/>
  <c r="BF204" i="3"/>
  <c r="T204" i="3"/>
  <c r="R204" i="3"/>
  <c r="P204" i="3"/>
  <c r="BI199" i="3"/>
  <c r="BH199" i="3"/>
  <c r="BG199" i="3"/>
  <c r="BF199" i="3"/>
  <c r="T199" i="3"/>
  <c r="R199" i="3"/>
  <c r="P199" i="3"/>
  <c r="BI194" i="3"/>
  <c r="BH194" i="3"/>
  <c r="BG194" i="3"/>
  <c r="BF194" i="3"/>
  <c r="T194" i="3"/>
  <c r="R194" i="3"/>
  <c r="P194" i="3"/>
  <c r="BI187" i="3"/>
  <c r="BH187" i="3"/>
  <c r="BG187" i="3"/>
  <c r="BF187" i="3"/>
  <c r="T187" i="3"/>
  <c r="R187" i="3"/>
  <c r="P187" i="3"/>
  <c r="BI183" i="3"/>
  <c r="BH183" i="3"/>
  <c r="BG183" i="3"/>
  <c r="BF183" i="3"/>
  <c r="T183" i="3"/>
  <c r="R183" i="3"/>
  <c r="P183" i="3"/>
  <c r="BI179" i="3"/>
  <c r="BH179" i="3"/>
  <c r="BG179" i="3"/>
  <c r="BF179" i="3"/>
  <c r="T179" i="3"/>
  <c r="R179" i="3"/>
  <c r="P179" i="3"/>
  <c r="BI166" i="3"/>
  <c r="BH166" i="3"/>
  <c r="BG166" i="3"/>
  <c r="BF166" i="3"/>
  <c r="T166" i="3"/>
  <c r="R166" i="3"/>
  <c r="P166" i="3"/>
  <c r="BI161" i="3"/>
  <c r="BH161" i="3"/>
  <c r="BG161" i="3"/>
  <c r="BF161" i="3"/>
  <c r="T161" i="3"/>
  <c r="R161" i="3"/>
  <c r="P161" i="3"/>
  <c r="BI157" i="3"/>
  <c r="BH157" i="3"/>
  <c r="BG157" i="3"/>
  <c r="BF157" i="3"/>
  <c r="T157" i="3"/>
  <c r="R157" i="3"/>
  <c r="P157" i="3"/>
  <c r="BI152" i="3"/>
  <c r="BH152" i="3"/>
  <c r="BG152" i="3"/>
  <c r="BF152" i="3"/>
  <c r="T152" i="3"/>
  <c r="R152" i="3"/>
  <c r="P152" i="3"/>
  <c r="BI144" i="3"/>
  <c r="BH144" i="3"/>
  <c r="BG144" i="3"/>
  <c r="BF144" i="3"/>
  <c r="T144" i="3"/>
  <c r="R144" i="3"/>
  <c r="P144" i="3"/>
  <c r="BI137" i="3"/>
  <c r="BH137" i="3"/>
  <c r="BG137" i="3"/>
  <c r="BF137" i="3"/>
  <c r="T137" i="3"/>
  <c r="R137" i="3"/>
  <c r="P137" i="3"/>
  <c r="BI131" i="3"/>
  <c r="BH131" i="3"/>
  <c r="BG131" i="3"/>
  <c r="BF131" i="3"/>
  <c r="T131" i="3"/>
  <c r="R131" i="3"/>
  <c r="P131" i="3"/>
  <c r="BI123" i="3"/>
  <c r="BH123" i="3"/>
  <c r="BG123" i="3"/>
  <c r="BF123" i="3"/>
  <c r="T123" i="3"/>
  <c r="T122" i="3"/>
  <c r="R123" i="3"/>
  <c r="R122" i="3"/>
  <c r="P123" i="3"/>
  <c r="P122" i="3"/>
  <c r="J118" i="3"/>
  <c r="F117" i="3"/>
  <c r="F115" i="3"/>
  <c r="E113" i="3"/>
  <c r="J92" i="3"/>
  <c r="F91" i="3"/>
  <c r="F89" i="3"/>
  <c r="E87" i="3"/>
  <c r="J21" i="3"/>
  <c r="E21" i="3"/>
  <c r="J117" i="3" s="1"/>
  <c r="J20" i="3"/>
  <c r="J18" i="3"/>
  <c r="E18" i="3"/>
  <c r="F92" i="3" s="1"/>
  <c r="J17" i="3"/>
  <c r="J12" i="3"/>
  <c r="J115" i="3" s="1"/>
  <c r="E7" i="3"/>
  <c r="E85" i="3"/>
  <c r="J37" i="2"/>
  <c r="J36" i="2"/>
  <c r="AY95" i="1"/>
  <c r="J35" i="2"/>
  <c r="AX95" i="1" s="1"/>
  <c r="BI641" i="2"/>
  <c r="BH641" i="2"/>
  <c r="BG641" i="2"/>
  <c r="BF641" i="2"/>
  <c r="T641" i="2"/>
  <c r="R641" i="2"/>
  <c r="P641" i="2"/>
  <c r="BI623" i="2"/>
  <c r="BH623" i="2"/>
  <c r="BG623" i="2"/>
  <c r="BF623" i="2"/>
  <c r="T623" i="2"/>
  <c r="R623" i="2"/>
  <c r="P623" i="2"/>
  <c r="BI616" i="2"/>
  <c r="BH616" i="2"/>
  <c r="BG616" i="2"/>
  <c r="BF616" i="2"/>
  <c r="T616" i="2"/>
  <c r="R616" i="2"/>
  <c r="P616" i="2"/>
  <c r="BI611" i="2"/>
  <c r="BH611" i="2"/>
  <c r="BG611" i="2"/>
  <c r="BF611" i="2"/>
  <c r="T611" i="2"/>
  <c r="R611" i="2"/>
  <c r="P611" i="2"/>
  <c r="BI606" i="2"/>
  <c r="BH606" i="2"/>
  <c r="BG606" i="2"/>
  <c r="BF606" i="2"/>
  <c r="T606" i="2"/>
  <c r="R606" i="2"/>
  <c r="P606" i="2"/>
  <c r="BI599" i="2"/>
  <c r="BH599" i="2"/>
  <c r="BG599" i="2"/>
  <c r="BF599" i="2"/>
  <c r="T599" i="2"/>
  <c r="R599" i="2"/>
  <c r="P599" i="2"/>
  <c r="BI592" i="2"/>
  <c r="BH592" i="2"/>
  <c r="BG592" i="2"/>
  <c r="BF592" i="2"/>
  <c r="T592" i="2"/>
  <c r="R592" i="2"/>
  <c r="P592" i="2"/>
  <c r="BI586" i="2"/>
  <c r="BH586" i="2"/>
  <c r="BG586" i="2"/>
  <c r="BF586" i="2"/>
  <c r="T586" i="2"/>
  <c r="R586" i="2"/>
  <c r="P586" i="2"/>
  <c r="BI581" i="2"/>
  <c r="BH581" i="2"/>
  <c r="BG581" i="2"/>
  <c r="BF581" i="2"/>
  <c r="T581" i="2"/>
  <c r="R581" i="2"/>
  <c r="P581" i="2"/>
  <c r="BI572" i="2"/>
  <c r="BH572" i="2"/>
  <c r="BG572" i="2"/>
  <c r="BF572" i="2"/>
  <c r="T572" i="2"/>
  <c r="R572" i="2"/>
  <c r="P572" i="2"/>
  <c r="BI567" i="2"/>
  <c r="BH567" i="2"/>
  <c r="BG567" i="2"/>
  <c r="BF567" i="2"/>
  <c r="T567" i="2"/>
  <c r="R567" i="2"/>
  <c r="P567" i="2"/>
  <c r="BI562" i="2"/>
  <c r="BH562" i="2"/>
  <c r="BG562" i="2"/>
  <c r="BF562" i="2"/>
  <c r="T562" i="2"/>
  <c r="R562" i="2"/>
  <c r="P562" i="2"/>
  <c r="BI551" i="2"/>
  <c r="BH551" i="2"/>
  <c r="BG551" i="2"/>
  <c r="BF551" i="2"/>
  <c r="T551" i="2"/>
  <c r="R551" i="2"/>
  <c r="P551" i="2"/>
  <c r="BI545" i="2"/>
  <c r="BH545" i="2"/>
  <c r="BG545" i="2"/>
  <c r="BF545" i="2"/>
  <c r="T545" i="2"/>
  <c r="R545" i="2"/>
  <c r="P545" i="2"/>
  <c r="BI540" i="2"/>
  <c r="BH540" i="2"/>
  <c r="BG540" i="2"/>
  <c r="BF540" i="2"/>
  <c r="T540" i="2"/>
  <c r="R540" i="2"/>
  <c r="P540" i="2"/>
  <c r="BI526" i="2"/>
  <c r="BH526" i="2"/>
  <c r="BG526" i="2"/>
  <c r="BF526" i="2"/>
  <c r="T526" i="2"/>
  <c r="R526" i="2"/>
  <c r="P526" i="2"/>
  <c r="BI521" i="2"/>
  <c r="BH521" i="2"/>
  <c r="BG521" i="2"/>
  <c r="BF521" i="2"/>
  <c r="T521" i="2"/>
  <c r="R521" i="2"/>
  <c r="P521" i="2"/>
  <c r="BI506" i="2"/>
  <c r="BH506" i="2"/>
  <c r="BG506" i="2"/>
  <c r="BF506" i="2"/>
  <c r="T506" i="2"/>
  <c r="R506" i="2"/>
  <c r="P506" i="2"/>
  <c r="BI501" i="2"/>
  <c r="BH501" i="2"/>
  <c r="BG501" i="2"/>
  <c r="BF501" i="2"/>
  <c r="T501" i="2"/>
  <c r="R501" i="2"/>
  <c r="P501" i="2"/>
  <c r="BI496" i="2"/>
  <c r="BH496" i="2"/>
  <c r="BG496" i="2"/>
  <c r="BF496" i="2"/>
  <c r="T496" i="2"/>
  <c r="R496" i="2"/>
  <c r="P496" i="2"/>
  <c r="BI491" i="2"/>
  <c r="BH491" i="2"/>
  <c r="BG491" i="2"/>
  <c r="BF491" i="2"/>
  <c r="T491" i="2"/>
  <c r="R491" i="2"/>
  <c r="P491" i="2"/>
  <c r="BI486" i="2"/>
  <c r="BH486" i="2"/>
  <c r="BG486" i="2"/>
  <c r="BF486" i="2"/>
  <c r="T486" i="2"/>
  <c r="R486" i="2"/>
  <c r="P486" i="2"/>
  <c r="BI481" i="2"/>
  <c r="BH481" i="2"/>
  <c r="BG481" i="2"/>
  <c r="BF481" i="2"/>
  <c r="T481" i="2"/>
  <c r="R481" i="2"/>
  <c r="P481" i="2"/>
  <c r="BI476" i="2"/>
  <c r="BH476" i="2"/>
  <c r="BG476" i="2"/>
  <c r="BF476" i="2"/>
  <c r="T476" i="2"/>
  <c r="R476" i="2"/>
  <c r="P476" i="2"/>
  <c r="BI467" i="2"/>
  <c r="BH467" i="2"/>
  <c r="BG467" i="2"/>
  <c r="BF467" i="2"/>
  <c r="T467" i="2"/>
  <c r="R467" i="2"/>
  <c r="P467" i="2"/>
  <c r="BI462" i="2"/>
  <c r="BH462" i="2"/>
  <c r="BG462" i="2"/>
  <c r="BF462" i="2"/>
  <c r="T462" i="2"/>
  <c r="R462" i="2"/>
  <c r="P462" i="2"/>
  <c r="BI456" i="2"/>
  <c r="BH456" i="2"/>
  <c r="BG456" i="2"/>
  <c r="BF456" i="2"/>
  <c r="T456" i="2"/>
  <c r="R456" i="2"/>
  <c r="P456" i="2"/>
  <c r="BI450" i="2"/>
  <c r="BH450" i="2"/>
  <c r="BG450" i="2"/>
  <c r="BF450" i="2"/>
  <c r="T450" i="2"/>
  <c r="R450" i="2"/>
  <c r="P450" i="2"/>
  <c r="BI438" i="2"/>
  <c r="BH438" i="2"/>
  <c r="BG438" i="2"/>
  <c r="BF438" i="2"/>
  <c r="T438" i="2"/>
  <c r="R438" i="2"/>
  <c r="P438" i="2"/>
  <c r="BI420" i="2"/>
  <c r="BH420" i="2"/>
  <c r="BG420" i="2"/>
  <c r="BF420" i="2"/>
  <c r="T420" i="2"/>
  <c r="R420" i="2"/>
  <c r="P420" i="2"/>
  <c r="BI415" i="2"/>
  <c r="BH415" i="2"/>
  <c r="BG415" i="2"/>
  <c r="BF415" i="2"/>
  <c r="T415" i="2"/>
  <c r="R415" i="2"/>
  <c r="P415" i="2"/>
  <c r="BI410" i="2"/>
  <c r="BH410" i="2"/>
  <c r="BG410" i="2"/>
  <c r="BF410" i="2"/>
  <c r="T410" i="2"/>
  <c r="R410" i="2"/>
  <c r="P410" i="2"/>
  <c r="BI398" i="2"/>
  <c r="BH398" i="2"/>
  <c r="BG398" i="2"/>
  <c r="BF398" i="2"/>
  <c r="T398" i="2"/>
  <c r="R398" i="2"/>
  <c r="P398" i="2"/>
  <c r="BI386" i="2"/>
  <c r="BH386" i="2"/>
  <c r="BG386" i="2"/>
  <c r="BF386" i="2"/>
  <c r="T386" i="2"/>
  <c r="R386" i="2"/>
  <c r="P386" i="2"/>
  <c r="BI372" i="2"/>
  <c r="BH372" i="2"/>
  <c r="BG372" i="2"/>
  <c r="BF372" i="2"/>
  <c r="T372" i="2"/>
  <c r="R372" i="2"/>
  <c r="P372" i="2"/>
  <c r="BI366" i="2"/>
  <c r="BH366" i="2"/>
  <c r="BG366" i="2"/>
  <c r="BF366" i="2"/>
  <c r="T366" i="2"/>
  <c r="R366" i="2"/>
  <c r="P366" i="2"/>
  <c r="BI352" i="2"/>
  <c r="BH352" i="2"/>
  <c r="BG352" i="2"/>
  <c r="BF352" i="2"/>
  <c r="T352" i="2"/>
  <c r="R352" i="2"/>
  <c r="P352" i="2"/>
  <c r="BI337" i="2"/>
  <c r="BH337" i="2"/>
  <c r="BG337" i="2"/>
  <c r="BF337" i="2"/>
  <c r="T337" i="2"/>
  <c r="R337" i="2"/>
  <c r="P337" i="2"/>
  <c r="BI322" i="2"/>
  <c r="BH322" i="2"/>
  <c r="BG322" i="2"/>
  <c r="BF322" i="2"/>
  <c r="T322" i="2"/>
  <c r="R322" i="2"/>
  <c r="P322" i="2"/>
  <c r="BI318" i="2"/>
  <c r="BH318" i="2"/>
  <c r="BG318" i="2"/>
  <c r="BF318" i="2"/>
  <c r="T318" i="2"/>
  <c r="R318" i="2"/>
  <c r="P318" i="2"/>
  <c r="BI301" i="2"/>
  <c r="BH301" i="2"/>
  <c r="BG301" i="2"/>
  <c r="BF301" i="2"/>
  <c r="T301" i="2"/>
  <c r="R301" i="2"/>
  <c r="P301" i="2"/>
  <c r="BI286" i="2"/>
  <c r="BH286" i="2"/>
  <c r="BG286" i="2"/>
  <c r="BF286" i="2"/>
  <c r="T286" i="2"/>
  <c r="R286" i="2"/>
  <c r="P286" i="2"/>
  <c r="BI272" i="2"/>
  <c r="BH272" i="2"/>
  <c r="BG272" i="2"/>
  <c r="BF272" i="2"/>
  <c r="T272" i="2"/>
  <c r="R272" i="2"/>
  <c r="P272" i="2"/>
  <c r="BI258" i="2"/>
  <c r="BH258" i="2"/>
  <c r="BG258" i="2"/>
  <c r="BF258" i="2"/>
  <c r="T258" i="2"/>
  <c r="R258" i="2"/>
  <c r="P258" i="2"/>
  <c r="BI243" i="2"/>
  <c r="BH243" i="2"/>
  <c r="BG243" i="2"/>
  <c r="BF243" i="2"/>
  <c r="T243" i="2"/>
  <c r="R243" i="2"/>
  <c r="P243" i="2"/>
  <c r="BI227" i="2"/>
  <c r="BH227" i="2"/>
  <c r="BG227" i="2"/>
  <c r="BF227" i="2"/>
  <c r="T227" i="2"/>
  <c r="R227" i="2"/>
  <c r="P227" i="2"/>
  <c r="BI211" i="2"/>
  <c r="BH211" i="2"/>
  <c r="BG211" i="2"/>
  <c r="BF211" i="2"/>
  <c r="T211" i="2"/>
  <c r="R211" i="2"/>
  <c r="P211" i="2"/>
  <c r="BI205" i="2"/>
  <c r="BH205" i="2"/>
  <c r="BG205" i="2"/>
  <c r="BF205" i="2"/>
  <c r="T205" i="2"/>
  <c r="R205" i="2"/>
  <c r="P205" i="2"/>
  <c r="BI200" i="2"/>
  <c r="BH200" i="2"/>
  <c r="BG200" i="2"/>
  <c r="BF200" i="2"/>
  <c r="T200" i="2"/>
  <c r="R200" i="2"/>
  <c r="P200" i="2"/>
  <c r="BI170" i="2"/>
  <c r="BH170" i="2"/>
  <c r="BG170" i="2"/>
  <c r="BF170" i="2"/>
  <c r="T170" i="2"/>
  <c r="R170" i="2"/>
  <c r="P170" i="2"/>
  <c r="BI158" i="2"/>
  <c r="BH158" i="2"/>
  <c r="BG158" i="2"/>
  <c r="BF158" i="2"/>
  <c r="T158" i="2"/>
  <c r="R158" i="2"/>
  <c r="P158" i="2"/>
  <c r="BI153" i="2"/>
  <c r="BH153" i="2"/>
  <c r="BG153" i="2"/>
  <c r="BF153" i="2"/>
  <c r="T153" i="2"/>
  <c r="R153" i="2"/>
  <c r="P153" i="2"/>
  <c r="BI148" i="2"/>
  <c r="BH148" i="2"/>
  <c r="BG148" i="2"/>
  <c r="BF148" i="2"/>
  <c r="T148" i="2"/>
  <c r="R148" i="2"/>
  <c r="P148" i="2"/>
  <c r="BI139" i="2"/>
  <c r="BH139" i="2"/>
  <c r="BG139" i="2"/>
  <c r="BF139" i="2"/>
  <c r="T139" i="2"/>
  <c r="R139" i="2"/>
  <c r="P139" i="2"/>
  <c r="BI134" i="2"/>
  <c r="BH134" i="2"/>
  <c r="BG134" i="2"/>
  <c r="BF134" i="2"/>
  <c r="T134" i="2"/>
  <c r="R134" i="2"/>
  <c r="P134" i="2"/>
  <c r="BI129" i="2"/>
  <c r="BH129" i="2"/>
  <c r="BG129" i="2"/>
  <c r="BF129" i="2"/>
  <c r="T129" i="2"/>
  <c r="R129" i="2"/>
  <c r="P129" i="2"/>
  <c r="BI123" i="2"/>
  <c r="BH123" i="2"/>
  <c r="BG123" i="2"/>
  <c r="BF123" i="2"/>
  <c r="T123" i="2"/>
  <c r="T122" i="2" s="1"/>
  <c r="R123" i="2"/>
  <c r="R122" i="2" s="1"/>
  <c r="P123" i="2"/>
  <c r="P122" i="2"/>
  <c r="J118" i="2"/>
  <c r="F117" i="2"/>
  <c r="F115" i="2"/>
  <c r="E113" i="2"/>
  <c r="J92" i="2"/>
  <c r="F91" i="2"/>
  <c r="F89" i="2"/>
  <c r="E87" i="2"/>
  <c r="J21" i="2"/>
  <c r="E21" i="2"/>
  <c r="J117" i="2" s="1"/>
  <c r="J20" i="2"/>
  <c r="J18" i="2"/>
  <c r="E18" i="2"/>
  <c r="F118" i="2" s="1"/>
  <c r="J17" i="2"/>
  <c r="J12" i="2"/>
  <c r="J89" i="2" s="1"/>
  <c r="E7" i="2"/>
  <c r="E85" i="2"/>
  <c r="L90" i="1"/>
  <c r="AM90" i="1"/>
  <c r="AM89" i="1"/>
  <c r="L89" i="1"/>
  <c r="AM87" i="1"/>
  <c r="L87" i="1"/>
  <c r="L85" i="1"/>
  <c r="L84" i="1"/>
  <c r="J623" i="2"/>
  <c r="J611" i="2"/>
  <c r="J567" i="2"/>
  <c r="BK526" i="2"/>
  <c r="BK476" i="2"/>
  <c r="BK438" i="2"/>
  <c r="BK352" i="2"/>
  <c r="BK286" i="2"/>
  <c r="J153" i="2"/>
  <c r="J586" i="2"/>
  <c r="BK545" i="2"/>
  <c r="BK486" i="2"/>
  <c r="J481" i="2"/>
  <c r="J450" i="2"/>
  <c r="BK366" i="2"/>
  <c r="J158" i="2"/>
  <c r="BK123" i="2"/>
  <c r="J506" i="2"/>
  <c r="BK462" i="2"/>
  <c r="BK398" i="2"/>
  <c r="BK301" i="2"/>
  <c r="BK158" i="2"/>
  <c r="J123" i="2"/>
  <c r="BK567" i="2"/>
  <c r="BK501" i="2"/>
  <c r="J415" i="2"/>
  <c r="BK372" i="2"/>
  <c r="BK258" i="2"/>
  <c r="BK211" i="2"/>
  <c r="BK139" i="2"/>
  <c r="J423" i="3"/>
  <c r="J386" i="3"/>
  <c r="BK361" i="3"/>
  <c r="J321" i="3"/>
  <c r="J294" i="3"/>
  <c r="J220" i="3"/>
  <c r="J179" i="3"/>
  <c r="J131" i="3"/>
  <c r="J376" i="3"/>
  <c r="BK321" i="3"/>
  <c r="BK300" i="3"/>
  <c r="J246" i="3"/>
  <c r="J204" i="3"/>
  <c r="BK183" i="3"/>
  <c r="BK131" i="3"/>
  <c r="J350" i="3"/>
  <c r="J304" i="3"/>
  <c r="J279" i="3"/>
  <c r="BK246" i="3"/>
  <c r="J199" i="3"/>
  <c r="J392" i="3"/>
  <c r="BK340" i="3"/>
  <c r="J283" i="3"/>
  <c r="J226" i="3"/>
  <c r="J183" i="3"/>
  <c r="F36" i="4"/>
  <c r="BC97" i="1"/>
  <c r="BK119" i="5"/>
  <c r="J135" i="5"/>
  <c r="BK146" i="5"/>
  <c r="J127" i="5"/>
  <c r="J641" i="2"/>
  <c r="J606" i="2"/>
  <c r="J581" i="2"/>
  <c r="J545" i="2"/>
  <c r="BK491" i="2"/>
  <c r="BK410" i="2"/>
  <c r="BK322" i="2"/>
  <c r="J258" i="2"/>
  <c r="J170" i="2"/>
  <c r="BK606" i="2"/>
  <c r="BK581" i="2"/>
  <c r="J521" i="2"/>
  <c r="J486" i="2"/>
  <c r="J476" i="2"/>
  <c r="J420" i="2"/>
  <c r="J372" i="2"/>
  <c r="BK170" i="2"/>
  <c r="BK129" i="2"/>
  <c r="J501" i="2"/>
  <c r="J456" i="2"/>
  <c r="J366" i="2"/>
  <c r="J322" i="2"/>
  <c r="J200" i="2"/>
  <c r="J134" i="2"/>
  <c r="BK551" i="2"/>
  <c r="BK496" i="2"/>
  <c r="J410" i="2"/>
  <c r="J286" i="2"/>
  <c r="BK243" i="2"/>
  <c r="BK200" i="2"/>
  <c r="BK423" i="3"/>
  <c r="BK392" i="3"/>
  <c r="BK371" i="3"/>
  <c r="BK345" i="3"/>
  <c r="BK316" i="3"/>
  <c r="J267" i="3"/>
  <c r="BK209" i="3"/>
  <c r="BK144" i="3"/>
  <c r="J416" i="3"/>
  <c r="J361" i="3"/>
  <c r="BK312" i="3"/>
  <c r="J272" i="3"/>
  <c r="J233" i="3"/>
  <c r="J187" i="3"/>
  <c r="J144" i="3"/>
  <c r="BK416" i="3"/>
  <c r="BK404" i="3"/>
  <c r="J340" i="3"/>
  <c r="J300" i="3"/>
  <c r="BK272" i="3"/>
  <c r="BK241" i="3"/>
  <c r="BK161" i="3"/>
  <c r="J404" i="3"/>
  <c r="BK355" i="3"/>
  <c r="J259" i="3"/>
  <c r="BK204" i="3"/>
  <c r="BK179" i="3"/>
  <c r="BK119" i="4"/>
  <c r="F35" i="4"/>
  <c r="BB97" i="1"/>
  <c r="BK123" i="5"/>
  <c r="BK141" i="5"/>
  <c r="J123" i="5"/>
  <c r="J119" i="5"/>
  <c r="BK623" i="2"/>
  <c r="J616" i="2"/>
  <c r="BK586" i="2"/>
  <c r="J551" i="2"/>
  <c r="BK521" i="2"/>
  <c r="J467" i="2"/>
  <c r="J398" i="2"/>
  <c r="J318" i="2"/>
  <c r="BK272" i="2"/>
  <c r="J129" i="2"/>
  <c r="J592" i="2"/>
  <c r="J562" i="2"/>
  <c r="BK506" i="2"/>
  <c r="J462" i="2"/>
  <c r="BK415" i="2"/>
  <c r="J211" i="2"/>
  <c r="BK134" i="2"/>
  <c r="BK592" i="2"/>
  <c r="BK467" i="2"/>
  <c r="J438" i="2"/>
  <c r="BK337" i="2"/>
  <c r="J205" i="2"/>
  <c r="BK153" i="2"/>
  <c r="BK611" i="2"/>
  <c r="J526" i="2"/>
  <c r="J491" i="2"/>
  <c r="J337" i="2"/>
  <c r="J227" i="2"/>
  <c r="J148" i="2"/>
  <c r="J427" i="3"/>
  <c r="J399" i="3"/>
  <c r="BK381" i="3"/>
  <c r="J355" i="3"/>
  <c r="BK331" i="3"/>
  <c r="BK304" i="3"/>
  <c r="BK214" i="3"/>
  <c r="BK166" i="3"/>
  <c r="J123" i="3"/>
  <c r="BK366" i="3"/>
  <c r="BK308" i="3"/>
  <c r="BK254" i="3"/>
  <c r="J214" i="3"/>
  <c r="J194" i="3"/>
  <c r="J161" i="3"/>
  <c r="BK123" i="3"/>
  <c r="J381" i="3"/>
  <c r="J331" i="3"/>
  <c r="BK294" i="3"/>
  <c r="J254" i="3"/>
  <c r="J209" i="3"/>
  <c r="BK152" i="3"/>
  <c r="J371" i="3"/>
  <c r="J326" i="3"/>
  <c r="BK267" i="3"/>
  <c r="BK199" i="3"/>
  <c r="BK157" i="3"/>
  <c r="J119" i="4"/>
  <c r="J34" i="4"/>
  <c r="AW97" i="1" s="1"/>
  <c r="J146" i="5"/>
  <c r="BK127" i="5"/>
  <c r="J141" i="5"/>
  <c r="BK641" i="2"/>
  <c r="BK616" i="2"/>
  <c r="BK599" i="2"/>
  <c r="BK562" i="2"/>
  <c r="J496" i="2"/>
  <c r="BK450" i="2"/>
  <c r="J386" i="2"/>
  <c r="J301" i="2"/>
  <c r="J243" i="2"/>
  <c r="J599" i="2"/>
  <c r="J572" i="2"/>
  <c r="BK540" i="2"/>
  <c r="BK481" i="2"/>
  <c r="BK456" i="2"/>
  <c r="BK318" i="2"/>
  <c r="J139" i="2"/>
  <c r="AS94" i="1"/>
  <c r="J352" i="2"/>
  <c r="BK227" i="2"/>
  <c r="BK148" i="2"/>
  <c r="BK572" i="2"/>
  <c r="J540" i="2"/>
  <c r="BK420" i="2"/>
  <c r="BK386" i="2"/>
  <c r="J272" i="2"/>
  <c r="BK205" i="2"/>
  <c r="BK427" i="3"/>
  <c r="J409" i="3"/>
  <c r="BK376" i="3"/>
  <c r="BK350" i="3"/>
  <c r="J312" i="3"/>
  <c r="BK226" i="3"/>
  <c r="BK187" i="3"/>
  <c r="BK137" i="3"/>
  <c r="BK386" i="3"/>
  <c r="BK326" i="3"/>
  <c r="BK279" i="3"/>
  <c r="J241" i="3"/>
  <c r="J166" i="3"/>
  <c r="J137" i="3"/>
  <c r="BK409" i="3"/>
  <c r="J345" i="3"/>
  <c r="J308" i="3"/>
  <c r="BK283" i="3"/>
  <c r="BK259" i="3"/>
  <c r="BK220" i="3"/>
  <c r="J157" i="3"/>
  <c r="BK399" i="3"/>
  <c r="J366" i="3"/>
  <c r="J316" i="3"/>
  <c r="BK233" i="3"/>
  <c r="BK194" i="3"/>
  <c r="J152" i="3"/>
  <c r="F37" i="4"/>
  <c r="BD97" i="1" s="1"/>
  <c r="J131" i="5"/>
  <c r="BK131" i="5"/>
  <c r="BK135" i="5"/>
  <c r="T128" i="2" l="1"/>
  <c r="T121" i="2" s="1"/>
  <c r="T210" i="2"/>
  <c r="P550" i="2"/>
  <c r="T591" i="2"/>
  <c r="P130" i="3"/>
  <c r="P121" i="3" s="1"/>
  <c r="AU96" i="1" s="1"/>
  <c r="R178" i="3"/>
  <c r="R360" i="3"/>
  <c r="T391" i="3"/>
  <c r="BK118" i="5"/>
  <c r="J118" i="5" s="1"/>
  <c r="J97" i="5" s="1"/>
  <c r="BK128" i="2"/>
  <c r="J128" i="2" s="1"/>
  <c r="J98" i="2" s="1"/>
  <c r="R210" i="2"/>
  <c r="T550" i="2"/>
  <c r="R591" i="2"/>
  <c r="BK130" i="3"/>
  <c r="J130" i="3" s="1"/>
  <c r="J98" i="3" s="1"/>
  <c r="BK178" i="3"/>
  <c r="J178" i="3" s="1"/>
  <c r="J99" i="3" s="1"/>
  <c r="P360" i="3"/>
  <c r="P391" i="3"/>
  <c r="P118" i="5"/>
  <c r="P117" i="5" s="1"/>
  <c r="AU98" i="1" s="1"/>
  <c r="P128" i="2"/>
  <c r="P121" i="2" s="1"/>
  <c r="AU95" i="1" s="1"/>
  <c r="BK210" i="2"/>
  <c r="J210" i="2"/>
  <c r="J99" i="2" s="1"/>
  <c r="R550" i="2"/>
  <c r="BK591" i="2"/>
  <c r="J591" i="2"/>
  <c r="J101" i="2" s="1"/>
  <c r="T130" i="3"/>
  <c r="T121" i="3" s="1"/>
  <c r="T178" i="3"/>
  <c r="BK360" i="3"/>
  <c r="J360" i="3" s="1"/>
  <c r="J100" i="3" s="1"/>
  <c r="BK391" i="3"/>
  <c r="J391" i="3" s="1"/>
  <c r="J101" i="3" s="1"/>
  <c r="R118" i="5"/>
  <c r="R117" i="5"/>
  <c r="R128" i="2"/>
  <c r="R121" i="2" s="1"/>
  <c r="P210" i="2"/>
  <c r="BK550" i="2"/>
  <c r="J550" i="2" s="1"/>
  <c r="J100" i="2" s="1"/>
  <c r="P591" i="2"/>
  <c r="R130" i="3"/>
  <c r="R121" i="3" s="1"/>
  <c r="P178" i="3"/>
  <c r="T360" i="3"/>
  <c r="R391" i="3"/>
  <c r="T118" i="5"/>
  <c r="T117" i="5" s="1"/>
  <c r="BK122" i="2"/>
  <c r="J122" i="2"/>
  <c r="J97" i="2" s="1"/>
  <c r="BK122" i="3"/>
  <c r="J122" i="3" s="1"/>
  <c r="J97" i="3" s="1"/>
  <c r="BK118" i="4"/>
  <c r="J118" i="4" s="1"/>
  <c r="J97" i="4" s="1"/>
  <c r="F114" i="5"/>
  <c r="J89" i="5"/>
  <c r="BE119" i="5"/>
  <c r="E85" i="5"/>
  <c r="J91" i="5"/>
  <c r="BE135" i="5"/>
  <c r="BE146" i="5"/>
  <c r="BE123" i="5"/>
  <c r="BE127" i="5"/>
  <c r="BE131" i="5"/>
  <c r="BE141" i="5"/>
  <c r="E85" i="4"/>
  <c r="J111" i="4"/>
  <c r="J113" i="4"/>
  <c r="F92" i="4"/>
  <c r="BE119" i="4"/>
  <c r="J89" i="3"/>
  <c r="E111" i="3"/>
  <c r="F118" i="3"/>
  <c r="BE131" i="3"/>
  <c r="BE144" i="3"/>
  <c r="BE157" i="3"/>
  <c r="BE161" i="3"/>
  <c r="BE220" i="3"/>
  <c r="BE246" i="3"/>
  <c r="BE254" i="3"/>
  <c r="BE283" i="3"/>
  <c r="BE294" i="3"/>
  <c r="BE300" i="3"/>
  <c r="BE304" i="3"/>
  <c r="BE308" i="3"/>
  <c r="BE316" i="3"/>
  <c r="BE321" i="3"/>
  <c r="BE326" i="3"/>
  <c r="BE345" i="3"/>
  <c r="BE123" i="3"/>
  <c r="BE137" i="3"/>
  <c r="BE166" i="3"/>
  <c r="BE183" i="3"/>
  <c r="BE204" i="3"/>
  <c r="BE209" i="3"/>
  <c r="BE226" i="3"/>
  <c r="BE259" i="3"/>
  <c r="BE312" i="3"/>
  <c r="BE331" i="3"/>
  <c r="BE340" i="3"/>
  <c r="BE350" i="3"/>
  <c r="BE355" i="3"/>
  <c r="BE361" i="3"/>
  <c r="BE366" i="3"/>
  <c r="BE386" i="3"/>
  <c r="J91" i="3"/>
  <c r="BE179" i="3"/>
  <c r="BE371" i="3"/>
  <c r="BE376" i="3"/>
  <c r="BE381" i="3"/>
  <c r="BE392" i="3"/>
  <c r="BE399" i="3"/>
  <c r="BE409" i="3"/>
  <c r="BE152" i="3"/>
  <c r="BE187" i="3"/>
  <c r="BE194" i="3"/>
  <c r="BE199" i="3"/>
  <c r="BE214" i="3"/>
  <c r="BE233" i="3"/>
  <c r="BE241" i="3"/>
  <c r="BE267" i="3"/>
  <c r="BE272" i="3"/>
  <c r="BE279" i="3"/>
  <c r="BE404" i="3"/>
  <c r="BE416" i="3"/>
  <c r="BE423" i="3"/>
  <c r="BE427" i="3"/>
  <c r="BE153" i="2"/>
  <c r="BE170" i="2"/>
  <c r="BE272" i="2"/>
  <c r="BE301" i="2"/>
  <c r="BE318" i="2"/>
  <c r="BE352" i="2"/>
  <c r="BE438" i="2"/>
  <c r="BE501" i="2"/>
  <c r="BE526" i="2"/>
  <c r="BE545" i="2"/>
  <c r="BE581" i="2"/>
  <c r="BE599" i="2"/>
  <c r="J91" i="2"/>
  <c r="E111" i="2"/>
  <c r="BE129" i="2"/>
  <c r="BE134" i="2"/>
  <c r="BE139" i="2"/>
  <c r="BE205" i="2"/>
  <c r="BE243" i="2"/>
  <c r="BE258" i="2"/>
  <c r="BE286" i="2"/>
  <c r="BE366" i="2"/>
  <c r="BE372" i="2"/>
  <c r="BE410" i="2"/>
  <c r="BE420" i="2"/>
  <c r="BE481" i="2"/>
  <c r="BE506" i="2"/>
  <c r="BE521" i="2"/>
  <c r="BE551" i="2"/>
  <c r="BE562" i="2"/>
  <c r="F92" i="2"/>
  <c r="J115" i="2"/>
  <c r="BE148" i="2"/>
  <c r="BE200" i="2"/>
  <c r="BE227" i="2"/>
  <c r="BE322" i="2"/>
  <c r="BE337" i="2"/>
  <c r="BE386" i="2"/>
  <c r="BE398" i="2"/>
  <c r="BE450" i="2"/>
  <c r="BE467" i="2"/>
  <c r="BE476" i="2"/>
  <c r="BE486" i="2"/>
  <c r="BE491" i="2"/>
  <c r="BE540" i="2"/>
  <c r="BE567" i="2"/>
  <c r="BE123" i="2"/>
  <c r="BE158" i="2"/>
  <c r="BE211" i="2"/>
  <c r="BE415" i="2"/>
  <c r="BE456" i="2"/>
  <c r="BE462" i="2"/>
  <c r="BE496" i="2"/>
  <c r="BE572" i="2"/>
  <c r="BE586" i="2"/>
  <c r="BE592" i="2"/>
  <c r="BE606" i="2"/>
  <c r="BE611" i="2"/>
  <c r="BE616" i="2"/>
  <c r="BE623" i="2"/>
  <c r="BE641" i="2"/>
  <c r="F34" i="2"/>
  <c r="BA95" i="1" s="1"/>
  <c r="F34" i="3"/>
  <c r="BA96" i="1" s="1"/>
  <c r="F33" i="4"/>
  <c r="AZ97" i="1" s="1"/>
  <c r="F37" i="5"/>
  <c r="BD98" i="1" s="1"/>
  <c r="J34" i="5"/>
  <c r="AW98" i="1" s="1"/>
  <c r="J34" i="2"/>
  <c r="AW95" i="1" s="1"/>
  <c r="J34" i="3"/>
  <c r="AW96" i="1" s="1"/>
  <c r="F35" i="3"/>
  <c r="BB96" i="1" s="1"/>
  <c r="F35" i="2"/>
  <c r="BB95" i="1" s="1"/>
  <c r="F36" i="2"/>
  <c r="BC95" i="1" s="1"/>
  <c r="F34" i="4"/>
  <c r="BA97" i="1" s="1"/>
  <c r="F34" i="5"/>
  <c r="BA98" i="1" s="1"/>
  <c r="F35" i="5"/>
  <c r="BB98" i="1" s="1"/>
  <c r="F36" i="5"/>
  <c r="BC98" i="1" s="1"/>
  <c r="F37" i="2"/>
  <c r="BD95" i="1" s="1"/>
  <c r="F37" i="3"/>
  <c r="BD96" i="1" s="1"/>
  <c r="F36" i="3"/>
  <c r="BC96" i="1" s="1"/>
  <c r="BK117" i="5" l="1"/>
  <c r="J117" i="5" s="1"/>
  <c r="J96" i="5" s="1"/>
  <c r="BK121" i="2"/>
  <c r="J121" i="2" s="1"/>
  <c r="J30" i="2" s="1"/>
  <c r="AG95" i="1" s="1"/>
  <c r="BK121" i="3"/>
  <c r="J121" i="3"/>
  <c r="J96" i="3" s="1"/>
  <c r="BK117" i="4"/>
  <c r="J117" i="4"/>
  <c r="J96" i="4"/>
  <c r="F33" i="2"/>
  <c r="AZ95" i="1" s="1"/>
  <c r="J33" i="5"/>
  <c r="AV98" i="1" s="1"/>
  <c r="AT98" i="1" s="1"/>
  <c r="AU94" i="1"/>
  <c r="F33" i="3"/>
  <c r="AZ96" i="1" s="1"/>
  <c r="J33" i="4"/>
  <c r="AV97" i="1" s="1"/>
  <c r="AT97" i="1" s="1"/>
  <c r="F33" i="5"/>
  <c r="AZ98" i="1"/>
  <c r="BC94" i="1"/>
  <c r="W32" i="1" s="1"/>
  <c r="J33" i="2"/>
  <c r="AV95" i="1" s="1"/>
  <c r="AT95" i="1" s="1"/>
  <c r="BD94" i="1"/>
  <c r="W33" i="1" s="1"/>
  <c r="J33" i="3"/>
  <c r="AV96" i="1" s="1"/>
  <c r="AT96" i="1" s="1"/>
  <c r="BB94" i="1"/>
  <c r="AX94" i="1" s="1"/>
  <c r="BA94" i="1"/>
  <c r="AW94" i="1" s="1"/>
  <c r="AK30" i="1" s="1"/>
  <c r="AN95" i="1" l="1"/>
  <c r="J96" i="2"/>
  <c r="J39" i="2"/>
  <c r="J30" i="3"/>
  <c r="AG96" i="1"/>
  <c r="W31" i="1"/>
  <c r="AY94" i="1"/>
  <c r="J30" i="5"/>
  <c r="AG98" i="1"/>
  <c r="J30" i="4"/>
  <c r="AG97" i="1" s="1"/>
  <c r="W30" i="1"/>
  <c r="AZ94" i="1"/>
  <c r="AV94" i="1" s="1"/>
  <c r="AK29" i="1" s="1"/>
  <c r="J39" i="3" l="1"/>
  <c r="J39" i="4"/>
  <c r="J39" i="5"/>
  <c r="AN98" i="1"/>
  <c r="AN97" i="1"/>
  <c r="AN96" i="1"/>
  <c r="AG94" i="1"/>
  <c r="AK26" i="1" s="1"/>
  <c r="W29" i="1"/>
  <c r="AT94" i="1"/>
  <c r="AN94" i="1" l="1"/>
  <c r="AK35" i="1"/>
</calcChain>
</file>

<file path=xl/sharedStrings.xml><?xml version="1.0" encoding="utf-8"?>
<sst xmlns="http://schemas.openxmlformats.org/spreadsheetml/2006/main" count="8998" uniqueCount="825">
  <si>
    <t>Export Komplet</t>
  </si>
  <si>
    <t/>
  </si>
  <si>
    <t>2.0</t>
  </si>
  <si>
    <t>ZAMOK</t>
  </si>
  <si>
    <t>False</t>
  </si>
  <si>
    <t>{29ae5cc7-2eb7-4a28-b3ea-985400170d36}</t>
  </si>
  <si>
    <t>0,01</t>
  </si>
  <si>
    <t>21</t>
  </si>
  <si>
    <t>15</t>
  </si>
  <si>
    <t>REKAPITULACE STAVBY</t>
  </si>
  <si>
    <t>v ---  níže se nacházejí doplnkové a pomocné údaje k sestavám  --- v</t>
  </si>
  <si>
    <t>Návod na vyplnění</t>
  </si>
  <si>
    <t>0,001</t>
  </si>
  <si>
    <t>Kód:</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</si>
  <si>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</si>
  <si>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</si>
  <si>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žst. Bakov nad Jizerou</t>
  </si>
  <si>
    <t>KSO:</t>
  </si>
  <si>
    <t>CC-CZ:</t>
  </si>
  <si>
    <t>Místo:</t>
  </si>
  <si>
    <t xml:space="preserve"> </t>
  </si>
  <si>
    <t>Datum:</t>
  </si>
  <si>
    <t>12. 12. 2022</t>
  </si>
  <si>
    <t>Zadavatel:</t>
  </si>
  <si>
    <t>IČ:</t>
  </si>
  <si>
    <t>Zimola Bohumil</t>
  </si>
  <si>
    <t>DIČ:</t>
  </si>
  <si>
    <t>Uchazeč:</t>
  </si>
  <si>
    <t>Vyplň údaj</t>
  </si>
  <si>
    <t>Projektant:</t>
  </si>
  <si>
    <t>True</t>
  </si>
  <si>
    <t>Zpracovatel:</t>
  </si>
  <si>
    <t>Novotný Jan</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</si>
  <si>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</si>
  <si>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</si>
  <si>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</si>
  <si>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</si>
  <si>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</si>
  <si>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</si>
  <si>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</si>
  <si>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</si>
  <si>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</si>
  <si>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</si>
  <si>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</si>
  <si>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</si>
  <si>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</si>
  <si>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</si>
  <si>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</si>
  <si>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</si>
  <si>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</si>
  <si>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</si>
  <si>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</si>
  <si>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</si>
  <si>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</si>
  <si>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</si>
  <si>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</si>
  <si>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</si>
  <si>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</si>
  <si>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</si>
  <si>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</si>
  <si>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</si>
  <si>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</si>
  <si>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</si>
  <si>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</si>
  <si>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</si>
  <si>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</si>
  <si>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</si>
  <si>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</si>
  <si>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</si>
  <si>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</si>
  <si>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</si>
  <si>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</si>
  <si>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</si>
  <si>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</si>
  <si>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</si>
  <si>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</si>
  <si>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</si>
  <si>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</si>
  <si>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</si>
  <si>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</si>
  <si>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žst.Bakov nad Jizerou</t>
  </si>
  <si>
    <t>STA</t>
  </si>
  <si>
    <t>1</t>
  </si>
  <si>
    <t>{1c715f70-9efd-461e-93fc-6e92ed8b6683}</t>
  </si>
  <si>
    <t>2</t>
  </si>
  <si>
    <t>SO 02</t>
  </si>
  <si>
    <t>žst.Zálučí</t>
  </si>
  <si>
    <t>{e780dc23-8cb4-49a7-b3d2-54645362fc8b}</t>
  </si>
  <si>
    <t>SO 03</t>
  </si>
  <si>
    <t>Přeprava mechanizace</t>
  </si>
  <si>
    <t>{18fc7b98-a296-454e-ab06-e3a68d19b089}</t>
  </si>
  <si>
    <t>SO 04</t>
  </si>
  <si>
    <t>VON</t>
  </si>
  <si>
    <t>{e70560ee-e02c-4272-b39b-7953b1e3400f}</t>
  </si>
  <si>
    <t>KRYCÍ LIST SOUPISU PRACÍ</t>
  </si>
  <si>
    <t>Objekt:</t>
  </si>
  <si>
    <t>SO 01 - žst.Bakov nad Jizerou</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</si>
  <si>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</si>
  <si>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</si>
  <si>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</si>
  <si>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</si>
  <si>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</si>
  <si>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</si>
  <si>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</si>
  <si>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</si>
  <si>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</si>
  <si>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</si>
  <si>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</si>
  <si>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</si>
  <si>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</si>
  <si>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</si>
  <si>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</si>
  <si>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</si>
  <si>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</si>
  <si>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</si>
  <si>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</si>
  <si>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</si>
  <si>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</si>
  <si>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</si>
  <si>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</si>
  <si>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</si>
  <si>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</si>
  <si>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</si>
  <si>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</si>
  <si>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5957134084</t>
  </si>
  <si>
    <t>Lepený izolovaný styk tv. S49 s tepelně zpracovanou hlavou délky 6,00 m</t>
  </si>
  <si>
    <t>kus</t>
  </si>
  <si>
    <t>Sborník UOŽI 01 2022</t>
  </si>
  <si>
    <t>8</t>
  </si>
  <si>
    <t>4</t>
  </si>
  <si>
    <t>2009186317</t>
  </si>
  <si>
    <t>VV</t>
  </si>
  <si>
    <t>před ZV v.č. 25</t>
  </si>
  <si>
    <t>1+1</t>
  </si>
  <si>
    <t>Součet</t>
  </si>
  <si>
    <t>neoceňovat dodá TO</t>
  </si>
  <si>
    <t>Materiál</t>
  </si>
  <si>
    <t>3</t>
  </si>
  <si>
    <t>5961122000</t>
  </si>
  <si>
    <t>Výhybka křižovatková smontovaná pražce betonové C49 1:9-190</t>
  </si>
  <si>
    <t>-67322706</t>
  </si>
  <si>
    <t>PP</t>
  </si>
  <si>
    <t>v.č. 23AB v kombinaci - vč. kalhotových a krátkých pražců za výhybkou,žlabového pražce, závěru, zvláštního vybavení výhybky</t>
  </si>
  <si>
    <t>5961127000</t>
  </si>
  <si>
    <t>Dvojitá kolejová spojka smontovaná pražce betonové DKS 49 1:9-190-4,75 m</t>
  </si>
  <si>
    <t>-1053545750</t>
  </si>
  <si>
    <t>DKS 1:9 4,75 m - vč.  zvláštního vybavení výhybky</t>
  </si>
  <si>
    <t>5961116015</t>
  </si>
  <si>
    <t>Výhybka jednoduchá smontovaná pražce betonové, soustavy J49 1:9-190 levá</t>
  </si>
  <si>
    <t>-2097644411</t>
  </si>
  <si>
    <t>v.č. 22 v kombinaci- vč. kalhotových a krátkých pražců za výhybkou, žlabového pražce,závěru, zvláštního vybavení výhybky</t>
  </si>
  <si>
    <t>v.č. 24  kombinaci- vč. kalhotových  a krátkých pražců za výhybkou, žlabového pražce,závěru, zvláštního vybavení výhybky</t>
  </si>
  <si>
    <t>v.č. 25  kombinaci- vč. kalhotových a krátkých pražců za výhybkou, žlabového pražce,závěru, zvláštního vybavení výhybky</t>
  </si>
  <si>
    <t>5</t>
  </si>
  <si>
    <t>5961116115</t>
  </si>
  <si>
    <t>Výhybka jednoduchá smontovaná pražce dřevěné J49 1:9-190 levá</t>
  </si>
  <si>
    <t>-1885198319</t>
  </si>
  <si>
    <t>v.č. 20 transformovaná-Obl-o-S49 1:9-190 (429,1/341,446) vč. kalhot.,krátkých a spec. délek pražců ve výměnové části, závěru,zvláštního vybavení výh.</t>
  </si>
  <si>
    <t>6</t>
  </si>
  <si>
    <t>5956140045</t>
  </si>
  <si>
    <t>Pražec betonový příčný vystrojený včetně kompletů tv. SB 8 P upevnění tuhé-ŽS4</t>
  </si>
  <si>
    <t>-87615855</t>
  </si>
  <si>
    <t>km 0,625 - 0,650</t>
  </si>
  <si>
    <t>25*1,64</t>
  </si>
  <si>
    <t>7</t>
  </si>
  <si>
    <t>5955101025</t>
  </si>
  <si>
    <t>Kamenivo drcené drť frakce 4/8</t>
  </si>
  <si>
    <t>t</t>
  </si>
  <si>
    <t>1724824719</t>
  </si>
  <si>
    <t>Drážní stezka - šírka dle PD 1,2 m a tloušťka 0,05</t>
  </si>
  <si>
    <t>kolej č. 3 km 0,497 637 - 0,624 962</t>
  </si>
  <si>
    <t>1,2*127,325*0,05*1,8</t>
  </si>
  <si>
    <t>mezi v.č. 24 a v.č. 25</t>
  </si>
  <si>
    <t>2,4*12*0,05*1,8</t>
  </si>
  <si>
    <t>mezi v.č. 22 a v.č. 23AB</t>
  </si>
  <si>
    <t>2,2*10,5*0,05*1,8</t>
  </si>
  <si>
    <t>kolej č. 1km 82,338 226 - 82,402 001</t>
  </si>
  <si>
    <t>1,2*63,775*0,05*1,8</t>
  </si>
  <si>
    <t>5955101000</t>
  </si>
  <si>
    <t>Kamenivo drcené štěrk frakce 31,5/63 třídy BI</t>
  </si>
  <si>
    <t>-1856353902</t>
  </si>
  <si>
    <t>ve výpočtu se odečítá objem pražců</t>
  </si>
  <si>
    <t>v.č. 20 vč. kalhotových a krátkých pražců</t>
  </si>
  <si>
    <t>((6*27,138*0,55+5,3*0,55*3,7)-6,83)*1,8</t>
  </si>
  <si>
    <t xml:space="preserve">v.č. 22 </t>
  </si>
  <si>
    <t>(6*27,138*0,55-9,735)*1,8</t>
  </si>
  <si>
    <t xml:space="preserve">v.č. 24 </t>
  </si>
  <si>
    <t xml:space="preserve">v.č. 25  </t>
  </si>
  <si>
    <t>DKS 1: 9 4,75 m</t>
  </si>
  <si>
    <t>(10*11,769*0,55-11,36)*1,8</t>
  </si>
  <si>
    <t>C49 1:9 -190</t>
  </si>
  <si>
    <t>(6*(16,615+16,615)*0,55-17,094)*1,8</t>
  </si>
  <si>
    <t>Mezisoučet</t>
  </si>
  <si>
    <t>odvodňovací štěrkové žebro hloubky 0,6 a délky 6,5 m</t>
  </si>
  <si>
    <t>7*(6,5*0,8*0,6)*1,8</t>
  </si>
  <si>
    <t>kolej č.3 km 0,625 - 0,650 ve výpočtu se odečítá objem pražců</t>
  </si>
  <si>
    <t>(25*3*0,55)-(41*0,1014)*1,8</t>
  </si>
  <si>
    <t>doplnění KL po úpravě GPK</t>
  </si>
  <si>
    <t xml:space="preserve">kolej č.3  km 0,505 074 - km 0,555 074 </t>
  </si>
  <si>
    <t>50*0,2</t>
  </si>
  <si>
    <t>kolej č.3 km 0,633 823 - km 0,791 652</t>
  </si>
  <si>
    <t>157,829*0,2</t>
  </si>
  <si>
    <t>kolej č.1 82,332 215 - 82,338 226</t>
  </si>
  <si>
    <t>6,011*0,2</t>
  </si>
  <si>
    <t>kolej č. 1 km 82,402 001 - km 82,607 828</t>
  </si>
  <si>
    <t>205,827*0,2</t>
  </si>
  <si>
    <t>9</t>
  </si>
  <si>
    <t>7594110160</t>
  </si>
  <si>
    <t>Lanové propojení s kolíkovým ukončením LAI 1xFe9/40 norma 703029102 (HM0404223991101AV.00040)</t>
  </si>
  <si>
    <t>-355272523</t>
  </si>
  <si>
    <t>LIS před ZV v.č. 25</t>
  </si>
  <si>
    <t>10</t>
  </si>
  <si>
    <t>5964133005</t>
  </si>
  <si>
    <t>Geotextilie separační</t>
  </si>
  <si>
    <t>m2</t>
  </si>
  <si>
    <t>1837701383</t>
  </si>
  <si>
    <t>Odvodňovací žebro</t>
  </si>
  <si>
    <t>7*(0,6*6,5+0,8*6,5+0,6*6,5)</t>
  </si>
  <si>
    <t>P</t>
  </si>
  <si>
    <t>Práce</t>
  </si>
  <si>
    <t>11</t>
  </si>
  <si>
    <t>K</t>
  </si>
  <si>
    <t>5905055020</t>
  </si>
  <si>
    <t>Odstranění stávajícího kolejového lože odtěžením ve výhybce</t>
  </si>
  <si>
    <t>m3</t>
  </si>
  <si>
    <t>1018804789</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</si>
  <si>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</si>
  <si>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v.č. 20 vč. kalhotových pražců a krátkých pražců</t>
  </si>
  <si>
    <t>(6*27,138*0,55+5,3*0,55*3,7)-6,83</t>
  </si>
  <si>
    <t>6*27,138*0,55-5,75</t>
  </si>
  <si>
    <t>10*11,769*0,55-6,71</t>
  </si>
  <si>
    <t xml:space="preserve">C49 1:9 -190 </t>
  </si>
  <si>
    <t>6*(16,615+16,615)*0,55-10,101</t>
  </si>
  <si>
    <t>12</t>
  </si>
  <si>
    <t>5905060020</t>
  </si>
  <si>
    <t>Zřízení nového kolejového lože ve výhybce</t>
  </si>
  <si>
    <t>-1629027342</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</si>
  <si>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</si>
  <si>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 xml:space="preserve">v.č. 20 vč. kalhotových a krátkých pražců </t>
  </si>
  <si>
    <t>v.č. 22</t>
  </si>
  <si>
    <t>6*27,138*0,55-9,735</t>
  </si>
  <si>
    <t>10*11,769*0,55-11,36</t>
  </si>
  <si>
    <t>6*(16,615+16,615)*0,55-17,09</t>
  </si>
  <si>
    <t>13</t>
  </si>
  <si>
    <t>5909050030</t>
  </si>
  <si>
    <t>Stabilizace kolejového lože výhybky nově zřízeného nebo čistého</t>
  </si>
  <si>
    <t>m</t>
  </si>
  <si>
    <t>-772708846</t>
  </si>
  <si>
    <t>Stabilizace kolejového lože výhybky nově zřízeného nebo čistého. Poznámka: 1. V cenách jsou započteny náklady na stabilizaci v režimu s řízeným (konstantním) poklesem včetně měření a předání tištěných výstupů.</t>
  </si>
  <si>
    <t>6*27,138+3,7</t>
  </si>
  <si>
    <t>6*27,138</t>
  </si>
  <si>
    <t xml:space="preserve">v.č. 25 </t>
  </si>
  <si>
    <t xml:space="preserve">DKS 1:9 </t>
  </si>
  <si>
    <t>10*11,769</t>
  </si>
  <si>
    <t xml:space="preserve">v.č. 23AB C49 1:9 190 </t>
  </si>
  <si>
    <t>6*(16,615+16,615)</t>
  </si>
  <si>
    <t>14</t>
  </si>
  <si>
    <t>5905105030</t>
  </si>
  <si>
    <t>Doplnění KL kamenivem souvisle strojně v koleji</t>
  </si>
  <si>
    <t>196304724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</si>
  <si>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</si>
  <si>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výběhy GPK do stávajícícho stavu</t>
  </si>
  <si>
    <t xml:space="preserve">kolej č.3 0,505 074 - 0,555 074 </t>
  </si>
  <si>
    <t xml:space="preserve">kolej č.3 km 0,633 823 - 0,791 652 </t>
  </si>
  <si>
    <t>kolej č. 1 km 82,402 001 - 82,607 828</t>
  </si>
  <si>
    <t>km 0,625 - 0,650 výměna 41 SB8</t>
  </si>
  <si>
    <t>25*0,2</t>
  </si>
  <si>
    <t>5905110010</t>
  </si>
  <si>
    <t>Snížení KL pod patou kolejnice v koleji</t>
  </si>
  <si>
    <t>km</t>
  </si>
  <si>
    <t>239179480</t>
  </si>
  <si>
    <t>Snížení KL pod patou kolejnice v koleji. Poznámka: 1. V cenách jsou započteny náklady na snížení KL pod patou kolejnice ručně vidlemi. 2. V cenách nejsou obsaženy náklady na doplnění a dodávku kameniva.</t>
  </si>
  <si>
    <t>po úpravě GPK</t>
  </si>
  <si>
    <t>0,050</t>
  </si>
  <si>
    <t>0,157</t>
  </si>
  <si>
    <t>0,006</t>
  </si>
  <si>
    <t>0,205</t>
  </si>
  <si>
    <t>0,025</t>
  </si>
  <si>
    <t>16</t>
  </si>
  <si>
    <t>5905110020</t>
  </si>
  <si>
    <t>Snížení KL pod patou kolejnice ve výhybce</t>
  </si>
  <si>
    <t>1232290348</t>
  </si>
  <si>
    <t>Snížení KL pod patou kolejnice ve výhybce. Poznámka: 1. V cenách jsou započteny náklady na snížení KL pod patou kolejnice ručně vidlemi. 2. V cenách nejsou obsaženy náklady na doplnění a dodávku kameniva.</t>
  </si>
  <si>
    <t>v.č. 20 vč. kalhotových a kratkých pražců</t>
  </si>
  <si>
    <t>(10,523+2*16,615+3,7)*2</t>
  </si>
  <si>
    <t>(10,523+2*16,615)*2</t>
  </si>
  <si>
    <t>DKS 1:9 190 4,75 m</t>
  </si>
  <si>
    <t>(2*(6,742+9,379+6,742)+2*(8,42+8,42+3,3+3,3))*2</t>
  </si>
  <si>
    <t>v.č. 23AB</t>
  </si>
  <si>
    <t>16,615*4*2</t>
  </si>
  <si>
    <t>17</t>
  </si>
  <si>
    <t>5910020030</t>
  </si>
  <si>
    <t>Svařování kolejnic termitem plný předehřev standardní spára svar sériový tv. S49</t>
  </si>
  <si>
    <t>svar</t>
  </si>
  <si>
    <t>2076205577</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</si>
  <si>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</si>
  <si>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v.č. 20</t>
  </si>
  <si>
    <t>v.č. 24</t>
  </si>
  <si>
    <t>v.č. 25</t>
  </si>
  <si>
    <t>DKS 1:9 4,75 m</t>
  </si>
  <si>
    <t>C49 1:9 190</t>
  </si>
  <si>
    <t>28</t>
  </si>
  <si>
    <t>vevaření LIS před ZV v.č. 24</t>
  </si>
  <si>
    <t>18</t>
  </si>
  <si>
    <t>5910035130</t>
  </si>
  <si>
    <t>Dosažení dovolené upínací teploty v BK prodloužením kolejnicového pásu ve výhybce tv. S49</t>
  </si>
  <si>
    <t>1106724875</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</si>
  <si>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</si>
  <si>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20</t>
  </si>
  <si>
    <t>19</t>
  </si>
  <si>
    <t>5910050020</t>
  </si>
  <si>
    <t>Umožnění volné dilatace dílů výhybek demontáž upevňovadel výhybka II. generace</t>
  </si>
  <si>
    <t>-1058256876</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</si>
  <si>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</si>
  <si>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10,523+2*16,615</t>
  </si>
  <si>
    <t>16,615*4</t>
  </si>
  <si>
    <t>DKS 1:9 4,75m</t>
  </si>
  <si>
    <t>2*(6,742+9,379+6,742)+2*(8,42+8,42+3,3+3,3)</t>
  </si>
  <si>
    <t>5910050120</t>
  </si>
  <si>
    <t>Umožnění volné dilatace dílů výhybek montáž upevňovadel výhybka II. generace</t>
  </si>
  <si>
    <t>339610040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</si>
  <si>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</si>
  <si>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5909032020</t>
  </si>
  <si>
    <t>Přesná úprava GPK koleje směrové a výškové uspořádání pražce betonové</t>
  </si>
  <si>
    <t>-241880251</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</si>
  <si>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</si>
  <si>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1 podbití, propracování </t>
  </si>
  <si>
    <t xml:space="preserve">kolej č.1 km 82,332 215 - km 82,338 226 </t>
  </si>
  <si>
    <t>0,006011</t>
  </si>
  <si>
    <t>0,205827</t>
  </si>
  <si>
    <t xml:space="preserve">kolej č. 3 km 0,505 074 - km 0,555 074 </t>
  </si>
  <si>
    <t xml:space="preserve">0,050 </t>
  </si>
  <si>
    <t>kolej č. 3 km 0,633 823 - km 0,791 652 - 25 m výměna SB 8</t>
  </si>
  <si>
    <t>0,157829-0,025</t>
  </si>
  <si>
    <t>kolej č. 3 km 0,625 - 0,650 výměna SB 8, 2 podbití</t>
  </si>
  <si>
    <t>0,025*2</t>
  </si>
  <si>
    <t>22</t>
  </si>
  <si>
    <t>5909042010</t>
  </si>
  <si>
    <t>Přesná úprava GPK výhybky směrové a výškové uspořádání pražce dřevěné nebo ocelové</t>
  </si>
  <si>
    <t>-1049552570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</si>
  <si>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</si>
  <si>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rozvinutá délka výhybky, 0., 1.,2., podbití</t>
  </si>
  <si>
    <t>(10,523+16,615*2+3,7)*3</t>
  </si>
  <si>
    <t>23</t>
  </si>
  <si>
    <t>5909042020</t>
  </si>
  <si>
    <t>Přesná úprava GPK výhybky směrové a výškové uspořádání pražce betonové</t>
  </si>
  <si>
    <t>-1032061887</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</si>
  <si>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</si>
  <si>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rozvinutá délka výhybky, 0.,1.,2., podbití </t>
  </si>
  <si>
    <t>v.č. 22 v</t>
  </si>
  <si>
    <t>(10,523+16,615*2)*3</t>
  </si>
  <si>
    <t xml:space="preserve">v.č. 23AB  C49 1:9 190 </t>
  </si>
  <si>
    <t>(16,615*4)*3</t>
  </si>
  <si>
    <t>(2*(6,742+9,379+6,742)+2*(8,42+8,42+3,3+3,3))*3</t>
  </si>
  <si>
    <t>24</t>
  </si>
  <si>
    <t>5905020020</t>
  </si>
  <si>
    <t>Oprava stezky strojně s odstraněním drnu a nánosu přes 10 cm do 20 cm</t>
  </si>
  <si>
    <t>285395556</t>
  </si>
  <si>
    <t>Oprava stezky strojně s odstraněním drnu a nánosu přes 10 cm do 20 cm. Poznámka: 1. V cenách jsou započteny náklady na odtěžení nánosu stezky a rozprostření výzisku na terén nebo naložení na dopravní prostředek a úprava povrchu stezky.</t>
  </si>
  <si>
    <t xml:space="preserve">šírka dle PD 1,2 m </t>
  </si>
  <si>
    <t>kolej č. 3 km 0,497 637 - km 0,624 962</t>
  </si>
  <si>
    <t>1,2*127,325</t>
  </si>
  <si>
    <t>2,4*12</t>
  </si>
  <si>
    <t>2,2*10,5</t>
  </si>
  <si>
    <t>kolej č. 1 km 82,338 226 - km 82,402 001</t>
  </si>
  <si>
    <t>1,2*63,775</t>
  </si>
  <si>
    <t>25</t>
  </si>
  <si>
    <t>5905025110</t>
  </si>
  <si>
    <t>Doplnění stezky štěrkodrtí souvislé</t>
  </si>
  <si>
    <t>-880510789</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</si>
  <si>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</si>
  <si>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šírka dle PD 1,2 m , tloušťka 0,05 m</t>
  </si>
  <si>
    <t>1,2*127,325*0,05</t>
  </si>
  <si>
    <t>2,4*12*0,05</t>
  </si>
  <si>
    <t>2,2*10,5*0,05</t>
  </si>
  <si>
    <t>1,2*63,775*0,05</t>
  </si>
  <si>
    <t>26</t>
  </si>
  <si>
    <t>5906015120</t>
  </si>
  <si>
    <t>Výměna pražce malou těžící mechanizací v KL otevřeném i zapuštěném pražec betonový příčný vystrojený</t>
  </si>
  <si>
    <t>506696483</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</si>
  <si>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</si>
  <si>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3.SK km 0,625 - 0,650, rozdělení "d"</t>
  </si>
  <si>
    <t>27</t>
  </si>
  <si>
    <t>5904020110</t>
  </si>
  <si>
    <t>Vyřezání křovin porost hustý 6 a více kusů stonků na m2 plochy sklon terénu do 1:2</t>
  </si>
  <si>
    <t>-36559816</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</si>
  <si>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</si>
  <si>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 xml:space="preserve">v místě příkopu + v místě rozvětvení trati </t>
  </si>
  <si>
    <t>1920</t>
  </si>
  <si>
    <t>5907050120</t>
  </si>
  <si>
    <t>Dělení kolejnic kyslíkem soustavy S49 nebo T</t>
  </si>
  <si>
    <t>430930709</t>
  </si>
  <si>
    <t>Dělení kolejnic kyslíkem soustavy S49 nebo T. Poznámka: 1. V cenách jsou započteny náklady na manipulaci, podložení, označení a provedení řezu kolejnice.</t>
  </si>
  <si>
    <t>rozřezání výhybky na 5 m kusy</t>
  </si>
  <si>
    <t xml:space="preserve">v.č. 20 </t>
  </si>
  <si>
    <t>DKS 1:9 190 4,75m</t>
  </si>
  <si>
    <t>40</t>
  </si>
  <si>
    <t>křižovatková výhybka C49 1:9 190</t>
  </si>
  <si>
    <t>Vyříznutí LIS před ZV v.č. 25</t>
  </si>
  <si>
    <t>29</t>
  </si>
  <si>
    <t>5911659040</t>
  </si>
  <si>
    <t>Demontáž jednoduché výhybky v kombinaci na úložišti dřevěné pražce soustavy S49</t>
  </si>
  <si>
    <t>-1286999413</t>
  </si>
  <si>
    <t>Demontáž jednoduché výhybky v kombinaci na úložišti dřevěné pražce soustavy S49. Poznámka: 1. V cenách jsou započteny náklady na demontáž do součástí včetně závěrů, manipulaci, naložení na dopravní prostředek a uložení vyzískaného materiálu na úložišti.</t>
  </si>
  <si>
    <t>rozvinutá délka výhybky</t>
  </si>
  <si>
    <t>10,523+2*16,615+3,7</t>
  </si>
  <si>
    <t>30</t>
  </si>
  <si>
    <t>5911661040</t>
  </si>
  <si>
    <t>Demontáž křižovatkové výhybky na úložišti dřevěné pražce soustavy S49</t>
  </si>
  <si>
    <t>-550539671</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</si>
  <si>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</si>
  <si>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 xml:space="preserve">Rozvinutá délka výhybky </t>
  </si>
  <si>
    <t xml:space="preserve">C49 1:9 190 </t>
  </si>
  <si>
    <t>31</t>
  </si>
  <si>
    <t>5911665040</t>
  </si>
  <si>
    <t>Demontáž dvojité kolejové spojky na úložišti dřevěné pražce soustavy S49</t>
  </si>
  <si>
    <t>-656851116</t>
  </si>
  <si>
    <t>Demontáž dvojité kolejové spojky na úložišti dřevěné pražce soustavy S49. Poznámka: 1. V cenách jsou započteny náklady na demontáž do součástí, manipulaci, naložení na dopravní prostředek a uložení vyzískaného materiálu na úložišti.</t>
  </si>
  <si>
    <t>32</t>
  </si>
  <si>
    <t>5911641040</t>
  </si>
  <si>
    <t>Montáž jednoduché výhybky v ose koleje dřevěné pražce soustavy S49</t>
  </si>
  <si>
    <t>-1468293096</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</si>
  <si>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</si>
  <si>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v.č. 20 montáž srdcovkové části vč. kalhotových a krátkých pražců</t>
  </si>
  <si>
    <t>6,420+3,7</t>
  </si>
  <si>
    <t>33</t>
  </si>
  <si>
    <t>5911643120</t>
  </si>
  <si>
    <t>Montáž jednoduché výhybky v kombinaci v ose koleje betonové pražce soustavy S49</t>
  </si>
  <si>
    <t>-1848170759</t>
  </si>
  <si>
    <t>Montáž jednoduché výhybky v kombinaci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</si>
  <si>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 xml:space="preserve">v.č. 22 montáž srdcovkové části </t>
  </si>
  <si>
    <t>6,420</t>
  </si>
  <si>
    <t xml:space="preserve">v.č. 24 montáž srdcovkové části </t>
  </si>
  <si>
    <t xml:space="preserve">v.č. 25 montáž srdcovkové části </t>
  </si>
  <si>
    <t>34</t>
  </si>
  <si>
    <t>5911647120</t>
  </si>
  <si>
    <t>Montáž dvojité kolejové spojky v ose koleje betonové pražce soustavy S49</t>
  </si>
  <si>
    <t>-385146213</t>
  </si>
  <si>
    <t>Montáž dvojité kolejové spojky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</si>
  <si>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35</t>
  </si>
  <si>
    <t>5911645120</t>
  </si>
  <si>
    <t>Montáž křižovatkové výhybky v ose koleje betonové pražce soustavy S49</t>
  </si>
  <si>
    <t>1212093091</t>
  </si>
  <si>
    <t>Montáž křižovatkové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</si>
  <si>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 xml:space="preserve">v.č.23AB montáž srdcovkové části </t>
  </si>
  <si>
    <t>6,589*4</t>
  </si>
  <si>
    <t>36</t>
  </si>
  <si>
    <t>R132151102</t>
  </si>
  <si>
    <t>Hloubení rýh nezapažených š do 800 mm v hornině třídy těžitelnosti I skupiny 1 a 2 objem do 50 m3 strojně</t>
  </si>
  <si>
    <t>-1265170144</t>
  </si>
  <si>
    <t>7*(6,5*0,8*0,6)</t>
  </si>
  <si>
    <t>37</t>
  </si>
  <si>
    <t>5914020020</t>
  </si>
  <si>
    <t>Čištění otevřených odvodňovacích zařízení strojně příkop nezpevněný</t>
  </si>
  <si>
    <t>679037723</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</si>
  <si>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</si>
  <si>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u koleje č. 3 km 0,575 066 - km 0,664 317 levostranný příkop</t>
  </si>
  <si>
    <t>89,251*0,5*0,6</t>
  </si>
  <si>
    <t>38</t>
  </si>
  <si>
    <t>5915015020</t>
  </si>
  <si>
    <t>Svahování zemního tělesa železničního spodku v zářezu</t>
  </si>
  <si>
    <t>991561034</t>
  </si>
  <si>
    <t>Svahování zemního tělesa železničního spodku v zářezu. Poznámka: 1. V cenách jsou započteny náklady na svahování železničního tělesa a uložení výzisku na terén nebo naložení na dopravní prostředek.</t>
  </si>
  <si>
    <t>u kolej č.3 km 0,575 066 - km 0,664 317 levostranný příkop, úprava hran zářezu</t>
  </si>
  <si>
    <t>89,251*1,6*1,6</t>
  </si>
  <si>
    <t>39</t>
  </si>
  <si>
    <t>5914055060</t>
  </si>
  <si>
    <t>Zřízení krytých odvodňovacích zařízení vsakovacího žebra</t>
  </si>
  <si>
    <t>-1270193435</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</si>
  <si>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</si>
  <si>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 xml:space="preserve">odvodňovací štěrkové žebro </t>
  </si>
  <si>
    <t>7*6,5</t>
  </si>
  <si>
    <t>5999010020</t>
  </si>
  <si>
    <t>Vyjmutí a snesení konstrukcí nebo dílů hmotnosti přes 10 do 20 t</t>
  </si>
  <si>
    <t>1682684655</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</si>
  <si>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</si>
  <si>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5,78</t>
  </si>
  <si>
    <t xml:space="preserve">v.č. 23AB </t>
  </si>
  <si>
    <t>17,425</t>
  </si>
  <si>
    <t>14,79</t>
  </si>
  <si>
    <t>41</t>
  </si>
  <si>
    <t>5999015020</t>
  </si>
  <si>
    <t>Vložení konstrukcí nebo dílů hmotnosti přes 10 do 20 t</t>
  </si>
  <si>
    <t>-2098794662</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</si>
  <si>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</si>
  <si>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 xml:space="preserve">v.č. 20 1:9 190 dřevěné pražce </t>
  </si>
  <si>
    <t>14,193</t>
  </si>
  <si>
    <t>42</t>
  </si>
  <si>
    <t>5999015030</t>
  </si>
  <si>
    <t>Vložení konstrukcí nebo dílů hmotnosti přes 20 t</t>
  </si>
  <si>
    <t>-1076841840</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</si>
  <si>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</si>
  <si>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 xml:space="preserve">Hmotnost převzata z DT Prostějov </t>
  </si>
  <si>
    <t>31,061</t>
  </si>
  <si>
    <t xml:space="preserve"> v.č. 25 </t>
  </si>
  <si>
    <t>DKS 1:9 4,75 m betonové pražce</t>
  </si>
  <si>
    <t>62,360</t>
  </si>
  <si>
    <t xml:space="preserve">C49 1:9 190 betonové pražce </t>
  </si>
  <si>
    <t>52,684</t>
  </si>
  <si>
    <t>43</t>
  </si>
  <si>
    <t>5907055020</t>
  </si>
  <si>
    <t>Vrtání kolejnic otvor o průměru přes 10 do 23 mm</t>
  </si>
  <si>
    <t>-603494425</t>
  </si>
  <si>
    <t>Vrtání kolejnic otvor o průměru přes 10 do 23 mm. Poznámka: 1. V cenách jsou započteny náklady na manipulaci, podložení, označení a provedení vrtu ve stojině kolejnice.</t>
  </si>
  <si>
    <t xml:space="preserve">montáž propojek LIS </t>
  </si>
  <si>
    <t>44</t>
  </si>
  <si>
    <t>5907010035</t>
  </si>
  <si>
    <t>Výměna LISŮ tvar S49, T, 49E1</t>
  </si>
  <si>
    <t>2129157953</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</si>
  <si>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</si>
  <si>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6+6</t>
  </si>
  <si>
    <t>OST</t>
  </si>
  <si>
    <t>Ostatní</t>
  </si>
  <si>
    <t>45</t>
  </si>
  <si>
    <t>5911309020</t>
  </si>
  <si>
    <t>Demontáž hákového závěru výhybky jednoduché jednozávěrové soustavy S49</t>
  </si>
  <si>
    <t>1603684364</t>
  </si>
  <si>
    <t>Demontáž hákového závěru výhybky jednoduché jednozávěrové soustavy S49. Poznámka: 1. V cenách jsou započteny náklady na demontáž závěru a naložení na dopravní prostředek.</t>
  </si>
  <si>
    <t>46</t>
  </si>
  <si>
    <t>5911383020</t>
  </si>
  <si>
    <t>Demontáž hákového závěru výhybky křižovatkové celé soustavy S49</t>
  </si>
  <si>
    <t>412864441</t>
  </si>
  <si>
    <t>Demontáž hákového závěru výhybky křižovatkové celé soustavy S49. Poznámka: 1. V cenách jsou započteny náklady na demontáž závěru a naložení na dopravní prostředek.</t>
  </si>
  <si>
    <t>47</t>
  </si>
  <si>
    <t>5911311020</t>
  </si>
  <si>
    <t>Montáž hákového závěru výhybky jednoduché jednozávěrové soustavy S49</t>
  </si>
  <si>
    <t>-1680384263</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</si>
  <si>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</si>
  <si>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48</t>
  </si>
  <si>
    <t>5911529120</t>
  </si>
  <si>
    <t>Montáž čelisťového závěru výhybky jednoduché v žlabovém pražci soustavy S49</t>
  </si>
  <si>
    <t>512</t>
  </si>
  <si>
    <t>-459020245</t>
  </si>
  <si>
    <t>Montáž čelisťového závěru výhybky jednoduché v žlabovém pražci soustavy S49. Poznámka: 1. V cenách jsou započteny náklady na montáž, přezkoušení chodu výhybky, provedení západkové zkoušky a ošetření kluzných částí závěru mazivem. 2. V cenách nejsou obsaženy náklady na dodávku materiálu.</t>
  </si>
  <si>
    <t>49</t>
  </si>
  <si>
    <t>5911571030</t>
  </si>
  <si>
    <t>Montáž čelisťového závěru výhybky křižovatkové soustavy S49</t>
  </si>
  <si>
    <t>769500585</t>
  </si>
  <si>
    <t>Montáž čelisťového závěru výhybky křižovatkové soustavy S49. Poznámka: 1. V cenách jsou započteny náklady na montáž, přezkoušení chodu výhybky, provedení západkové zkoušky a ošetření kluzných částí závěru mazivem. 2. V cenách nejsou obsaženy náklady na dodávku materiálu.</t>
  </si>
  <si>
    <t>50</t>
  </si>
  <si>
    <t>7594105360</t>
  </si>
  <si>
    <t>Montáž lanového propojení stykového č.v. 70 301</t>
  </si>
  <si>
    <t>1464612116</t>
  </si>
  <si>
    <t>Montáž lanového propojení stykového č.v. 70 301 - rozměření místa připojení, případné vyvrtání otvorů, montáž kompletní sady lanových propojení dvojice stykových transformátorů</t>
  </si>
  <si>
    <t>VRN</t>
  </si>
  <si>
    <t>Vedlejší rozpočtové náklady</t>
  </si>
  <si>
    <t>51</t>
  </si>
  <si>
    <t>9902100300</t>
  </si>
  <si>
    <t>Doprava obousměrná (např. dodávek z vlastních zásob zhotovitele nebo objednatele nebo výzisku) mechanizací o nosnosti přes 3,5 t sypanin (kameniva, písku, suti, dlažebních kostek, atd.) do 30 km</t>
  </si>
  <si>
    <t>-1205323910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</si>
  <si>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</si>
  <si>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skládka plasty</t>
  </si>
  <si>
    <t>0,587</t>
  </si>
  <si>
    <t>výzisk skládka</t>
  </si>
  <si>
    <t>971,276+87,507</t>
  </si>
  <si>
    <t>52</t>
  </si>
  <si>
    <t>9902100500</t>
  </si>
  <si>
    <t>Doprava obousměrná (např. dodávek z vlastních zásob zhotovitele nebo objednatele nebo výzisku) mechanizací o nosnosti přes 3,5 t sypanin (kameniva, písku, suti, dlažebních kostek, atd.) do 60 km</t>
  </si>
  <si>
    <t>854557112</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</si>
  <si>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</si>
  <si>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 a drť</t>
  </si>
  <si>
    <t>1019,045+25,310</t>
  </si>
  <si>
    <t>Kamenivo fr. 4/8</t>
  </si>
  <si>
    <t>25,310</t>
  </si>
  <si>
    <t>53</t>
  </si>
  <si>
    <t>9902101100</t>
  </si>
  <si>
    <t>Doprava obousměrná (např. dodávek z vlastních zásob zhotovitele nebo objednatele nebo výzisku) mechanizací o nosnosti přes 3,5 t sypanin (kameniva, písku, suti, dlažebních kostek, atd.) do 300 km</t>
  </si>
  <si>
    <t>1517441841</t>
  </si>
  <si>
    <t>Doprava obousměrná (např. dodávek z vlastních zásob zhotovitele nebo objednatele nebo výzisku) mechanizací o nosnosti přes 3,5 t sypanin (kameniva, písku, suti, dlažebních kostek,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</si>
  <si>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nové pražce SB 8 </t>
  </si>
  <si>
    <t>13,419</t>
  </si>
  <si>
    <t>54</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</si>
  <si>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</si>
  <si>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</si>
  <si>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600857804</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</si>
  <si>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</si>
  <si>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výhybky</t>
  </si>
  <si>
    <t>223,316</t>
  </si>
  <si>
    <t>55</t>
  </si>
  <si>
    <t>9909000100</t>
  </si>
  <si>
    <t>Poplatek za uložení suti nebo hmot na oficiální skládku</t>
  </si>
  <si>
    <t>1924071447</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</si>
  <si>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</si>
  <si>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zemina z rýhy pro odvodňovací žebro</t>
  </si>
  <si>
    <t>21,84*1,8</t>
  </si>
  <si>
    <t xml:space="preserve">zemina z reprofilace příkopu </t>
  </si>
  <si>
    <t>26,775*1,8</t>
  </si>
  <si>
    <t>56</t>
  </si>
  <si>
    <t>9909000110</t>
  </si>
  <si>
    <t>Poplatek za uložení výzisku ze štěrkového lože nekontaminovaného</t>
  </si>
  <si>
    <t>-1568044066</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</si>
  <si>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</si>
  <si>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((6*27,138*0,55)-5,75)*1,8</t>
  </si>
  <si>
    <t>(10*11,769*0,55-6,71)*1,8</t>
  </si>
  <si>
    <t>(6*(16,615+16,615)*0,55-10,101)*1,8</t>
  </si>
  <si>
    <t>kolej č. 3 km 0,625 - 0,650 ve výpočtu se odečítá objem pražců</t>
  </si>
  <si>
    <t>((25*3*0,55)-(41*0,1014))*1,8</t>
  </si>
  <si>
    <t>57</t>
  </si>
  <si>
    <t>9909000400</t>
  </si>
  <si>
    <t>Poplatek za likvidaci plastových součástí</t>
  </si>
  <si>
    <t>-257453024</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</si>
  <si>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</si>
  <si>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 xml:space="preserve">Pryžové podložky + polyetylenové podložky </t>
  </si>
  <si>
    <t>84*0,00022+84*0,00009+8*0,0097</t>
  </si>
  <si>
    <t>310*0,00022+310*0,00009</t>
  </si>
  <si>
    <t>CS49 1:9 190</t>
  </si>
  <si>
    <t>200*0,00022+200*0,00009</t>
  </si>
  <si>
    <t>41*0,00022 + 41*0,00009</t>
  </si>
  <si>
    <t>SO 02 - žst.Zálučí</t>
  </si>
  <si>
    <t>5957134010</t>
  </si>
  <si>
    <t>Lepený izolovaný styk tv. S49 s tepelně zpracovanou hlavou délky 3,60 m</t>
  </si>
  <si>
    <t>-1517645557</t>
  </si>
  <si>
    <t>ZV č.1</t>
  </si>
  <si>
    <t>KV - Kněžmost</t>
  </si>
  <si>
    <t>R5957104035</t>
  </si>
  <si>
    <t>Kolejnicové pásy třídy R260 tv. 49 E1 délky 120 metrů včetně dopravy</t>
  </si>
  <si>
    <t>-2062734030</t>
  </si>
  <si>
    <t>(84500-84473)/120*2</t>
  </si>
  <si>
    <t>(37380-37070)/120*2</t>
  </si>
  <si>
    <t>0,383</t>
  </si>
  <si>
    <t>R5956140030</t>
  </si>
  <si>
    <t>Pražec betonový příčný vystrojený bezpodkladnicový včetně kompletů S49, včetně dopravy</t>
  </si>
  <si>
    <t>1355066768</t>
  </si>
  <si>
    <t>(37,380-37,070)*1520</t>
  </si>
  <si>
    <t>0,800</t>
  </si>
  <si>
    <t>pražce s rozšířením</t>
  </si>
  <si>
    <t>-319</t>
  </si>
  <si>
    <t>R5956140030.1</t>
  </si>
  <si>
    <t>Pražec betonový příčný vystrojený bezpodkladnicový včetně kompletů S49 s úpravou rozšíření rozchodu, včetně dopravy</t>
  </si>
  <si>
    <t>916542632</t>
  </si>
  <si>
    <t>pražce s úpravou rozšíření rozchodu</t>
  </si>
  <si>
    <t>"2,5"</t>
  </si>
  <si>
    <t>"5"</t>
  </si>
  <si>
    <t>310</t>
  </si>
  <si>
    <t>R5960101000</t>
  </si>
  <si>
    <t>Pražcové kotvy včetně dopravy</t>
  </si>
  <si>
    <t>-1004489421</t>
  </si>
  <si>
    <t>v km 37,070-37,380</t>
  </si>
  <si>
    <t>326</t>
  </si>
  <si>
    <t>5961116020</t>
  </si>
  <si>
    <t>Výhybka jednoduchá smontovaná pražce betonové, soustavy J49 1:9-300 pravá</t>
  </si>
  <si>
    <t>-420921022</t>
  </si>
  <si>
    <t>v.č.1</t>
  </si>
  <si>
    <t>(84,500-84,473)*1640</t>
  </si>
  <si>
    <t>0,720</t>
  </si>
  <si>
    <t>ZV+v.č.1+KV</t>
  </si>
  <si>
    <t>(8+70+22)*1,8</t>
  </si>
  <si>
    <t>(8+70+22)*0,1*1,8</t>
  </si>
  <si>
    <t>KV - Mnichovo Hradiště</t>
  </si>
  <si>
    <t>(84500-84473)*1,7*1,8</t>
  </si>
  <si>
    <t>(84500-84473)*0,1*1,8</t>
  </si>
  <si>
    <t>(37380-37070)*1,7*1,8</t>
  </si>
  <si>
    <t>(37380-37070)*0,1*1,8</t>
  </si>
  <si>
    <t>5904005110</t>
  </si>
  <si>
    <t>Vysečení travního porostu strojně kolovou nebo kolejovou mechanizací se sekacím adaptérem</t>
  </si>
  <si>
    <t>ha</t>
  </si>
  <si>
    <t>1673656970</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</si>
  <si>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</si>
  <si>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0,140</t>
  </si>
  <si>
    <t>1054416589</t>
  </si>
  <si>
    <t>600</t>
  </si>
  <si>
    <t>Pp</t>
  </si>
  <si>
    <t>(37200-37070)*0,3</t>
  </si>
  <si>
    <t>Lp</t>
  </si>
  <si>
    <t>(37100-37075)*0,3</t>
  </si>
  <si>
    <t>5905050225</t>
  </si>
  <si>
    <t>Souvislá výměna KL se snesením KR výhybky pražce betonové</t>
  </si>
  <si>
    <t>-608689309</t>
  </si>
  <si>
    <t>Souvislá výměna KL se snesením KR výhybky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</si>
  <si>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5+50+13</t>
  </si>
  <si>
    <t>5905040025</t>
  </si>
  <si>
    <t>Souvislá výměna KL bez snesení KR koleje pražce betonové</t>
  </si>
  <si>
    <t>2066305395</t>
  </si>
  <si>
    <t>Souvislá výměna KL bez snesení KR koleje pražce betonové. Poznámka: 1. V cenách jsou započteny náklady na kontinuální odtěžení KL kolejovou mechanizací a uložení výzisku na terén nebo jeho naložení na dopravní prostředek, současné vložení geosyntetika, rozprostření kameniva, zdvih KR, úpravu směrového a výškového uspořádání včetně měření mezních stavebních odchylek dle ČSN a technologických veličin, předání tištěných výstupů a úpravu KL do profilu. 2. V cenách nejsou obsaženy náklady na snížení KL pod patou kolejnice, následnou úpravu směrového a výškového uspořádání dodávku, dodávku a doplnění kameniva a dopravu výzisku na skládku a skládkovné.</t>
  </si>
  <si>
    <t>84,500-84,473</t>
  </si>
  <si>
    <t>37,380-37,070</t>
  </si>
  <si>
    <t>(84500-84473)*0,1</t>
  </si>
  <si>
    <t>(37380-37070)*0,1</t>
  </si>
  <si>
    <t>5905105040</t>
  </si>
  <si>
    <t>Doplnění KL kamenivem souvisle strojně ve výhybce</t>
  </si>
  <si>
    <t>-283790176</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</si>
  <si>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</si>
  <si>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(8+70+22)*0,1</t>
  </si>
  <si>
    <t>5906130345</t>
  </si>
  <si>
    <t>Montáž kolejového roštu v ose koleje pražce betonové vystrojené tvar S49, 49E1</t>
  </si>
  <si>
    <t>386488591</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</si>
  <si>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</si>
  <si>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84,440-84,433</t>
  </si>
  <si>
    <t>5906140035</t>
  </si>
  <si>
    <t>Demontáž kolejového roštu koleje v ose koleje pražce dřevěné tvar  S49, T, 49E1</t>
  </si>
  <si>
    <t>732687357</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</si>
  <si>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</si>
  <si>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2*3,6</t>
  </si>
  <si>
    <t>výběhy</t>
  </si>
  <si>
    <t>0,150</t>
  </si>
  <si>
    <t>49,846</t>
  </si>
  <si>
    <t>5909050010</t>
  </si>
  <si>
    <t>Stabilizace kolejového lože koleje nově zřízeného nebo čistého</t>
  </si>
  <si>
    <t>-600307411</t>
  </si>
  <si>
    <t>Stabilizace kolejového lože koleje nově zřízeného nebo čistého. Poznámka: 1. V cenách jsou započteny náklady na stabilizaci v režimu s řízeným (konstantním) poklesem včetně měření a předání tištěných výstupů.</t>
  </si>
  <si>
    <t>5907050020</t>
  </si>
  <si>
    <t>Dělení kolejnic řezáním nebo rozbroušením soustavy S49 nebo T</t>
  </si>
  <si>
    <t>-97033805</t>
  </si>
  <si>
    <t>Dělení kolejnic řezáním nebo rozbroušením soustavy S49 nebo T. Poznámka: 1. V cenách jsou započteny náklady na manipulaci, podložení, označení a provedení řezu kolejnice.</t>
  </si>
  <si>
    <t>ZV+v.č.1</t>
  </si>
  <si>
    <t>2+14</t>
  </si>
  <si>
    <t>v km 84,473-84,500</t>
  </si>
  <si>
    <t>LIS</t>
  </si>
  <si>
    <t>4*2</t>
  </si>
  <si>
    <t>5910035030</t>
  </si>
  <si>
    <t>Dosažení dovolené upínací teploty v BK prodloužením kolejnicového pásu v koleji tv. S49</t>
  </si>
  <si>
    <t>110564453</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</si>
  <si>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</si>
  <si>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(37380-37070)/250*2</t>
  </si>
  <si>
    <t>1,520</t>
  </si>
  <si>
    <t>5910040310</t>
  </si>
  <si>
    <t>Umožnění volné dilatace kolejnice demontáž upevňovadel s osazením kluzných podložek rozdělení pražců "c"</t>
  </si>
  <si>
    <t>220195102</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</si>
  <si>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</si>
  <si>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(37380-37070)*2</t>
  </si>
  <si>
    <t>5910040320</t>
  </si>
  <si>
    <t>Umožnění volné dilatace kolejnice demontáž upevňovadel s osazením kluzných podložek rozdělení pražců "d"</t>
  </si>
  <si>
    <t>-1403658309</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</si>
  <si>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</si>
  <si>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(84473-84440)*2</t>
  </si>
  <si>
    <t>5910040410</t>
  </si>
  <si>
    <t>Umožnění volné dilatace kolejnice montáž upevňovadel s odstraněním kluzných podložek rozdělení pražců "c"</t>
  </si>
  <si>
    <t>-1880561326</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</si>
  <si>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</si>
  <si>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5910040420</t>
  </si>
  <si>
    <t>Umožnění volné dilatace kolejnice montáž upevňovadel s odstraněním kluzných podložek rozdělení pražců "d"</t>
  </si>
  <si>
    <t>186325850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</si>
  <si>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</si>
  <si>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5910136010</t>
  </si>
  <si>
    <t>Montáž pražcové kotvy v koleji</t>
  </si>
  <si>
    <t>652065482</t>
  </si>
  <si>
    <t>Montáž pražcové kotvy v koleji. Poznámka: 1. V cenách jsou započteny náklady na odstranění kameniva, montáž, ošetření součásti mazivem a úpravu kameniva. 2. V cenách nejsou obsaženy náklady na dodávku materiálu.</t>
  </si>
  <si>
    <t>5911655040</t>
  </si>
  <si>
    <t>Demontáž jednoduché výhybky na úložišti dřevěné pražce soustavy S49</t>
  </si>
  <si>
    <t>102287068</t>
  </si>
  <si>
    <t>Demontáž jednoduché výhybky na úložišti dřevěné pražce soustavy S49. Poznámka: 1. V cenách jsou započteny náklady na demontáž do součástí, manipulaci, naložení na dopravní prostředek a uložení vyzískaného materiálu na úložišti.</t>
  </si>
  <si>
    <t>5911641120</t>
  </si>
  <si>
    <t>Montáž jednoduché výhybky v ose koleje betonové pražce soustavy S49</t>
  </si>
  <si>
    <t>1246175536</t>
  </si>
  <si>
    <t>Montáž jednoduché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</si>
  <si>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v.č.1 montáž srdcovkové části</t>
  </si>
  <si>
    <t>6,798</t>
  </si>
  <si>
    <t>5915010020</t>
  </si>
  <si>
    <t>Těžení zeminy nebo horniny železničního spodku v hornině třídy těžitelnosti I skupiny 2</t>
  </si>
  <si>
    <t>549847139</t>
  </si>
  <si>
    <t>Těžení zeminy nebo horniny železničního spodku v hornině třídy těžitelnosti I skupiny 2. Poznámka: 1. V cenách jsou započteny náklady na těžení a uložení výzisku na terén nebo naložení na dopravní prostředek a uložení na úložišti.</t>
  </si>
  <si>
    <t>v km 37,195 Lp+Pp</t>
  </si>
  <si>
    <t>5+5</t>
  </si>
  <si>
    <t>Lp+Pp</t>
  </si>
  <si>
    <t>(37100-37075)*1*2</t>
  </si>
  <si>
    <t>v km 37,350 Lp+Pp</t>
  </si>
  <si>
    <t>10+4</t>
  </si>
  <si>
    <t>18,900</t>
  </si>
  <si>
    <t>v km 37,250</t>
  </si>
  <si>
    <t>5915030020</t>
  </si>
  <si>
    <t>Bourání drobných staveb železničního spodku</t>
  </si>
  <si>
    <t>1584303359</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</si>
  <si>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</si>
  <si>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v km 37,230 Pp</t>
  </si>
  <si>
    <t>7497351575</t>
  </si>
  <si>
    <t>Montáž přímého ukolejnění svorka se šroubem pro ukolejnění</t>
  </si>
  <si>
    <t>-1048403071</t>
  </si>
  <si>
    <t>v km 37,200</t>
  </si>
  <si>
    <t>7497371630</t>
  </si>
  <si>
    <t>Demontáže zařízení trakčního vedení svodu propojení nebo ukolejnění na elektrizovaných tratích nebo v kolejových obvodech</t>
  </si>
  <si>
    <t>186464974</t>
  </si>
  <si>
    <t>Demontáže zařízení trakčního vedení svodu propojení nebo ukolejnění na elektrizovaných tratích nebo v kolejových obvodech - demontáž stávajícího zařízení se všemi pomocnými doplňujícími úpravami</t>
  </si>
  <si>
    <t>7594107360</t>
  </si>
  <si>
    <t>Demontáž lanového propojení stykového č.v. 70 301</t>
  </si>
  <si>
    <t>-529342040</t>
  </si>
  <si>
    <t>-2046755659</t>
  </si>
  <si>
    <t>0,300</t>
  </si>
  <si>
    <t>1289,880+216,900</t>
  </si>
  <si>
    <t>nový štěrk</t>
  </si>
  <si>
    <t>1289,880</t>
  </si>
  <si>
    <t>11,456</t>
  </si>
  <si>
    <t>nová výhybka</t>
  </si>
  <si>
    <t>37,996</t>
  </si>
  <si>
    <t>nové pražce SB8</t>
  </si>
  <si>
    <t>14,729</t>
  </si>
  <si>
    <t>z těžení</t>
  </si>
  <si>
    <t>74*1,8</t>
  </si>
  <si>
    <t>46,500*1,8</t>
  </si>
  <si>
    <t>SO 03 - Přeprava mechanizace</t>
  </si>
  <si>
    <t>9903200200</t>
  </si>
  <si>
    <t>Přeprava mechanizace na místo prováděných prací o hmotnosti přes 12 t do 200 km</t>
  </si>
  <si>
    <t>-49381152</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</si>
  <si>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</si>
  <si>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</si>
  <si>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ASPv</t>
  </si>
  <si>
    <t>jeřáb</t>
  </si>
  <si>
    <t>DGS</t>
  </si>
  <si>
    <t>SSP</t>
  </si>
  <si>
    <t>loko traktor</t>
  </si>
  <si>
    <t>SO 04 - VON</t>
  </si>
  <si>
    <t>021201001</t>
  </si>
  <si>
    <t>Průzkumné práce pro opravy Průzkum výskytu škodlivin kontaminace kameniva ropnými látkami</t>
  </si>
  <si>
    <t>-609316829</t>
  </si>
  <si>
    <t>022101001</t>
  </si>
  <si>
    <t>Geodetické práce Geodetické práce před opravou</t>
  </si>
  <si>
    <t>-892021985</t>
  </si>
  <si>
    <t>022101011</t>
  </si>
  <si>
    <t>Geodetické práce Geodetické práce v průběhu opravy</t>
  </si>
  <si>
    <t>1827974045</t>
  </si>
  <si>
    <t>022121001</t>
  </si>
  <si>
    <t>Geodetické práce Diagnostika technické infrastruktury Vytýčení trasy inženýrských sítí</t>
  </si>
  <si>
    <t>hod</t>
  </si>
  <si>
    <t>1331478553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</si>
  <si>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</si>
  <si>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</si>
  <si>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</si>
  <si>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-983961455</t>
  </si>
  <si>
    <t>návrh BK, schválení BK, provedení BK</t>
  </si>
  <si>
    <t>024101301</t>
  </si>
  <si>
    <t>Inženýrská činnost posudky (např. statické aj.) a dozory</t>
  </si>
  <si>
    <t>-371056</t>
  </si>
  <si>
    <t xml:space="preserve">autorský dozor projektanta včetně ověření projektové dokumentace </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</si>
  <si>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</si>
  <si>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</si>
  <si>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1482570718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</si>
</sst>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0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36"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4"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92"/>
      <c r="AS2" s="292"/>
      <c r="AT2" s="292"/>
      <c r="AU2" s="292"/>
      <c r="AV2" s="292"/>
      <c r="AW2" s="292"/>
      <c r="AX2" s="292"/>
      <c r="AY2" s="292"/>
      <c r="AZ2" s="292"/>
      <c r="BA2" s="292"/>
      <c r="BB2" s="292"/>
      <c r="BC2" s="292"/>
      <c r="BD2" s="292"/>
      <c r="BE2" s="292"/>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76" t="s">
        <v>8</v>
      </c>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2"/>
      <c r="AL5" s="22"/>
      <c r="AM5" s="22"/>
      <c r="AN5" s="22"/>
      <c r="AO5" s="22"/>
      <c r="AP5" s="22"/>
      <c r="AQ5" s="22"/>
      <c r="AR5" s="20"/>
      <c r="BE5" s="273" t="s">
        <v>14</v>
      </c>
      <c r="BS5" s="17" t="s">
        <v>6</v>
      </c>
    </row>
    <row r="6" spans="1:74" s="1" customFormat="1" ht="36.950000000000003" customHeight="1">
      <c r="B6" s="21"/>
      <c r="C6" s="22"/>
      <c r="D6" s="28" t="s">
        <v>15</v>
      </c>
      <c r="E6" s="22"/>
      <c r="F6" s="22"/>
      <c r="G6" s="22"/>
      <c r="H6" s="22"/>
      <c r="I6" s="22"/>
      <c r="J6" s="22"/>
      <c r="K6" s="278" t="s">
        <v>16</v>
      </c>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2"/>
      <c r="AL6" s="22"/>
      <c r="AM6" s="22"/>
      <c r="AN6" s="22"/>
      <c r="AO6" s="22"/>
      <c r="AP6" s="22"/>
      <c r="AQ6" s="22"/>
      <c r="AR6" s="20"/>
      <c r="BE6" s="274"/>
      <c r="BS6" s="17" t="s">
        <v>6</v>
      </c>
    </row>
    <row r="7" spans="1:74" s="1" customFormat="1" ht="12" customHeight="1">
      <c r="B7" s="21"/>
      <c r="C7" s="22"/>
      <c r="D7" s="29" t="s">
        <v>17</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18</v>
      </c>
      <c r="AL7" s="22"/>
      <c r="AM7" s="22"/>
      <c r="AN7" s="27" t="s">
        <v>1</v>
      </c>
      <c r="AO7" s="22"/>
      <c r="AP7" s="22"/>
      <c r="AQ7" s="22"/>
      <c r="AR7" s="20"/>
      <c r="BE7" s="274"/>
      <c r="BS7" s="17" t="s">
        <v>6</v>
      </c>
    </row>
    <row r="8" spans="1:74" s="1" customFormat="1" ht="12" customHeight="1">
      <c r="B8" s="21"/>
      <c r="C8" s="22"/>
      <c r="D8" s="29" t="s">
        <v>19</v>
      </c>
      <c r="E8" s="22"/>
      <c r="F8" s="22"/>
      <c r="G8" s="22"/>
      <c r="H8" s="22"/>
      <c r="I8" s="22"/>
      <c r="J8" s="22"/>
      <c r="K8" s="27" t="s">
        <v>20</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21</v>
      </c>
      <c r="AL8" s="22"/>
      <c r="AM8" s="22"/>
      <c r="AN8" s="30" t="s">
        <v>22</v>
      </c>
      <c r="AO8" s="22"/>
      <c r="AP8" s="22"/>
      <c r="AQ8" s="22"/>
      <c r="AR8" s="20"/>
      <c r="BE8" s="274"/>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4"/>
      <c r="BS9" s="17" t="s">
        <v>6</v>
      </c>
    </row>
    <row r="10" spans="1:74" s="1" customFormat="1" ht="12" customHeight="1">
      <c r="B10" s="21"/>
      <c r="C10" s="22"/>
      <c r="D10" s="29" t="s">
        <v>23</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24</v>
      </c>
      <c r="AL10" s="22"/>
      <c r="AM10" s="22"/>
      <c r="AN10" s="27" t="s">
        <v>1</v>
      </c>
      <c r="AO10" s="22"/>
      <c r="AP10" s="22"/>
      <c r="AQ10" s="22"/>
      <c r="AR10" s="20"/>
      <c r="BE10" s="274"/>
      <c r="BS10" s="17" t="s">
        <v>6</v>
      </c>
    </row>
    <row r="11" spans="1:74" s="1" customFormat="1" ht="18.399999999999999" customHeight="1">
      <c r="B11" s="21"/>
      <c r="C11" s="22"/>
      <c r="D11" s="22"/>
      <c r="E11" s="27" t="s">
        <v>25</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26</v>
      </c>
      <c r="AL11" s="22"/>
      <c r="AM11" s="22"/>
      <c r="AN11" s="27" t="s">
        <v>1</v>
      </c>
      <c r="AO11" s="22"/>
      <c r="AP11" s="22"/>
      <c r="AQ11" s="22"/>
      <c r="AR11" s="20"/>
      <c r="BE11" s="274"/>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4"/>
      <c r="BS12" s="17" t="s">
        <v>6</v>
      </c>
    </row>
    <row r="13" spans="1:74" s="1" customFormat="1" ht="12" customHeight="1">
      <c r="B13" s="21"/>
      <c r="C13" s="22"/>
      <c r="D13" s="29"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24</v>
      </c>
      <c r="AL13" s="22"/>
      <c r="AM13" s="22"/>
      <c r="AN13" s="31" t="s">
        <v>28</v>
      </c>
      <c r="AO13" s="22"/>
      <c r="AP13" s="22"/>
      <c r="AQ13" s="22"/>
      <c r="AR13" s="20"/>
      <c r="BE13" s="274"/>
      <c r="BS13" s="17" t="s">
        <v>6</v>
      </c>
    </row>
    <row r="14" spans="1:74">
      <c r="B14" s="21"/>
      <c r="C14" s="22"/>
      <c r="D14" s="22"/>
      <c r="E14" s="279" t="s">
        <v>28</v>
      </c>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9" t="s">
        <v>26</v>
      </c>
      <c r="AL14" s="22"/>
      <c r="AM14" s="22"/>
      <c r="AN14" s="31" t="s">
        <v>28</v>
      </c>
      <c r="AO14" s="22"/>
      <c r="AP14" s="22"/>
      <c r="AQ14" s="22"/>
      <c r="AR14" s="20"/>
      <c r="BE14" s="274"/>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4"/>
      <c r="BS15" s="17" t="s">
        <v>4</v>
      </c>
    </row>
    <row r="16" spans="1:74" s="1" customFormat="1" ht="12" customHeight="1">
      <c r="B16" s="21"/>
      <c r="C16" s="22"/>
      <c r="D16" s="29"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24</v>
      </c>
      <c r="AL16" s="22"/>
      <c r="AM16" s="22"/>
      <c r="AN16" s="27" t="s">
        <v>1</v>
      </c>
      <c r="AO16" s="22"/>
      <c r="AP16" s="22"/>
      <c r="AQ16" s="22"/>
      <c r="AR16" s="20"/>
      <c r="BE16" s="274"/>
      <c r="BS16" s="17" t="s">
        <v>4</v>
      </c>
    </row>
    <row r="17" spans="1:71" s="1" customFormat="1" ht="18.399999999999999" customHeight="1">
      <c r="B17" s="21"/>
      <c r="C17" s="22"/>
      <c r="D17" s="22"/>
      <c r="E17" s="27" t="s">
        <v>20</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26</v>
      </c>
      <c r="AL17" s="22"/>
      <c r="AM17" s="22"/>
      <c r="AN17" s="27" t="s">
        <v>1</v>
      </c>
      <c r="AO17" s="22"/>
      <c r="AP17" s="22"/>
      <c r="AQ17" s="22"/>
      <c r="AR17" s="20"/>
      <c r="BE17" s="274"/>
      <c r="BS17" s="17" t="s">
        <v>30</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4"/>
      <c r="BS18" s="17" t="s">
        <v>6</v>
      </c>
    </row>
    <row r="19" spans="1:71" s="1" customFormat="1" ht="12" customHeight="1">
      <c r="B19" s="21"/>
      <c r="C19" s="22"/>
      <c r="D19" s="29"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24</v>
      </c>
      <c r="AL19" s="22"/>
      <c r="AM19" s="22"/>
      <c r="AN19" s="27" t="s">
        <v>1</v>
      </c>
      <c r="AO19" s="22"/>
      <c r="AP19" s="22"/>
      <c r="AQ19" s="22"/>
      <c r="AR19" s="20"/>
      <c r="BE19" s="274"/>
      <c r="BS19" s="17" t="s">
        <v>6</v>
      </c>
    </row>
    <row r="20" spans="1:71" s="1" customFormat="1" ht="18.399999999999999" customHeight="1">
      <c r="B20" s="21"/>
      <c r="C20" s="22"/>
      <c r="D20" s="22"/>
      <c r="E20" s="27" t="s">
        <v>32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26</v>
      </c>
      <c r="AL20" s="22"/>
      <c r="AM20" s="22"/>
      <c r="AN20" s="27" t="s">
        <v>1</v>
      </c>
      <c r="AO20" s="22"/>
      <c r="AP20" s="22"/>
      <c r="AQ20" s="22"/>
      <c r="AR20" s="20"/>
      <c r="BE20" s="274"/>
      <c r="BS20" s="17" t="s">
        <v>30</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4"/>
    </row>
    <row r="22" spans="1:71" s="1" customFormat="1" ht="12" customHeight="1">
      <c r="B22" s="21"/>
      <c r="C22" s="22"/>
      <c r="D22" s="29" t="s">
        <v>33</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4"/>
    </row>
    <row r="23" spans="1:71" s="1" customFormat="1" ht="16.5" customHeight="1">
      <c r="B23" s="21"/>
      <c r="C23" s="22"/>
      <c r="D23" s="22"/>
      <c r="E23" s="281" t="s">
        <v>1</v>
      </c>
      <c r="F23" s="281"/>
      <c r="G23" s="281"/>
      <c r="H23" s="281"/>
      <c r="I23" s="281"/>
      <c r="J23" s="281"/>
      <c r="K23" s="281"/>
      <c r="L23" s="281"/>
      <c r="M23" s="281"/>
      <c r="N23" s="281"/>
      <c r="O23" s="281"/>
      <c r="P23" s="281"/>
      <c r="Q23" s="281"/>
      <c r="R23" s="281"/>
      <c r="S23" s="281"/>
      <c r="T23" s="281"/>
      <c r="U23" s="281"/>
      <c r="V23" s="281"/>
      <c r="W23" s="281"/>
      <c r="X23" s="281"/>
      <c r="Y23" s="281"/>
      <c r="Z23" s="281"/>
      <c r="AA23" s="281"/>
      <c r="AB23" s="281"/>
      <c r="AC23" s="281"/>
      <c r="AD23" s="281"/>
      <c r="AE23" s="281"/>
      <c r="AF23" s="281"/>
      <c r="AG23" s="281"/>
      <c r="AH23" s="281"/>
      <c r="AI23" s="281"/>
      <c r="AJ23" s="281"/>
      <c r="AK23" s="281"/>
      <c r="AL23" s="281"/>
      <c r="AM23" s="281"/>
      <c r="AN23" s="281"/>
      <c r="AO23" s="22"/>
      <c r="AP23" s="22"/>
      <c r="AQ23" s="22"/>
      <c r="AR23" s="20"/>
      <c r="BE23" s="274"/>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4"/>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4"/>
    </row>
    <row r="26" spans="1:71" s="2" customFormat="1" ht="25.9" customHeight="1">
      <c r="A26" s="34"/>
      <c r="B26" s="35"/>
      <c r="C26" s="36"/>
      <c r="D26" s="37" t="s">
        <v>34</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82">
        <f>ROUND(AG94,2)</f>
        <v>0</v>
      </c>
      <c r="AL26" s="283"/>
      <c r="AM26" s="283"/>
      <c r="AN26" s="283"/>
      <c r="AO26" s="283"/>
      <c r="AP26" s="36"/>
      <c r="AQ26" s="36"/>
      <c r="AR26" s="39"/>
      <c r="BE26" s="274"/>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4"/>
    </row>
    <row r="28" spans="1:71" s="2" customFormat="1">
      <c r="A28" s="34"/>
      <c r="B28" s="35"/>
      <c r="C28" s="36"/>
      <c r="D28" s="36"/>
      <c r="E28" s="36"/>
      <c r="F28" s="36"/>
      <c r="G28" s="36"/>
      <c r="H28" s="36"/>
      <c r="I28" s="36"/>
      <c r="J28" s="36"/>
      <c r="K28" s="36"/>
      <c r="L28" s="284" t="s">
        <v>35</v>
      </c>
      <c r="M28" s="284"/>
      <c r="N28" s="284"/>
      <c r="O28" s="284"/>
      <c r="P28" s="284"/>
      <c r="Q28" s="36"/>
      <c r="R28" s="36"/>
      <c r="S28" s="36"/>
      <c r="T28" s="36"/>
      <c r="U28" s="36"/>
      <c r="V28" s="36"/>
      <c r="W28" s="284" t="s">
        <v>36</v>
      </c>
      <c r="X28" s="284"/>
      <c r="Y28" s="284"/>
      <c r="Z28" s="284"/>
      <c r="AA28" s="284"/>
      <c r="AB28" s="284"/>
      <c r="AC28" s="284"/>
      <c r="AD28" s="284"/>
      <c r="AE28" s="284"/>
      <c r="AF28" s="36"/>
      <c r="AG28" s="36"/>
      <c r="AH28" s="36"/>
      <c r="AI28" s="36"/>
      <c r="AJ28" s="36"/>
      <c r="AK28" s="284" t="s">
        <v>37</v>
      </c>
      <c r="AL28" s="284"/>
      <c r="AM28" s="284"/>
      <c r="AN28" s="284"/>
      <c r="AO28" s="284"/>
      <c r="AP28" s="36"/>
      <c r="AQ28" s="36"/>
      <c r="AR28" s="39"/>
      <c r="BE28" s="274"/>
    </row>
    <row r="29" spans="1:71" s="3" customFormat="1" ht="14.45" customHeight="1">
      <c r="B29" s="40"/>
      <c r="C29" s="41"/>
      <c r="D29" s="29" t="s">
        <v>38</v>
      </c>
      <c r="E29" s="41"/>
      <c r="F29" s="29" t="s">
        <v>39</v>
      </c>
      <c r="G29" s="41"/>
      <c r="H29" s="41"/>
      <c r="I29" s="41"/>
      <c r="J29" s="41"/>
      <c r="K29" s="41"/>
      <c r="L29" s="287">
        <v>0.21</v>
      </c>
      <c r="M29" s="286"/>
      <c r="N29" s="286"/>
      <c r="O29" s="286"/>
      <c r="P29" s="286"/>
      <c r="Q29" s="41"/>
      <c r="R29" s="41"/>
      <c r="S29" s="41"/>
      <c r="T29" s="41"/>
      <c r="U29" s="41"/>
      <c r="V29" s="41"/>
      <c r="W29" s="285">
        <f>ROUND(AZ94, 2)</f>
        <v>0</v>
      </c>
      <c r="X29" s="286"/>
      <c r="Y29" s="286"/>
      <c r="Z29" s="286"/>
      <c r="AA29" s="286"/>
      <c r="AB29" s="286"/>
      <c r="AC29" s="286"/>
      <c r="AD29" s="286"/>
      <c r="AE29" s="286"/>
      <c r="AF29" s="41"/>
      <c r="AG29" s="41"/>
      <c r="AH29" s="41"/>
      <c r="AI29" s="41"/>
      <c r="AJ29" s="41"/>
      <c r="AK29" s="285">
        <f>ROUND(AV94, 2)</f>
        <v>0</v>
      </c>
      <c r="AL29" s="286"/>
      <c r="AM29" s="286"/>
      <c r="AN29" s="286"/>
      <c r="AO29" s="286"/>
      <c r="AP29" s="41"/>
      <c r="AQ29" s="41"/>
      <c r="AR29" s="42"/>
      <c r="BE29" s="275"/>
    </row>
    <row r="30" spans="1:71" s="3" customFormat="1" ht="14.45" customHeight="1">
      <c r="B30" s="40"/>
      <c r="C30" s="41"/>
      <c r="D30" s="41"/>
      <c r="E30" s="41"/>
      <c r="F30" s="29" t="s">
        <v>40</v>
      </c>
      <c r="G30" s="41"/>
      <c r="H30" s="41"/>
      <c r="I30" s="41"/>
      <c r="J30" s="41"/>
      <c r="K30" s="41"/>
      <c r="L30" s="287">
        <v>0.15</v>
      </c>
      <c r="M30" s="286"/>
      <c r="N30" s="286"/>
      <c r="O30" s="286"/>
      <c r="P30" s="286"/>
      <c r="Q30" s="41"/>
      <c r="R30" s="41"/>
      <c r="S30" s="41"/>
      <c r="T30" s="41"/>
      <c r="U30" s="41"/>
      <c r="V30" s="41"/>
      <c r="W30" s="285">
        <f>ROUND(BA94, 2)</f>
        <v>0</v>
      </c>
      <c r="X30" s="286"/>
      <c r="Y30" s="286"/>
      <c r="Z30" s="286"/>
      <c r="AA30" s="286"/>
      <c r="AB30" s="286"/>
      <c r="AC30" s="286"/>
      <c r="AD30" s="286"/>
      <c r="AE30" s="286"/>
      <c r="AF30" s="41"/>
      <c r="AG30" s="41"/>
      <c r="AH30" s="41"/>
      <c r="AI30" s="41"/>
      <c r="AJ30" s="41"/>
      <c r="AK30" s="285">
        <f>ROUND(AW94, 2)</f>
        <v>0</v>
      </c>
      <c r="AL30" s="286"/>
      <c r="AM30" s="286"/>
      <c r="AN30" s="286"/>
      <c r="AO30" s="286"/>
      <c r="AP30" s="41"/>
      <c r="AQ30" s="41"/>
      <c r="AR30" s="42"/>
      <c r="BE30" s="275"/>
    </row>
    <row r="31" spans="1:71" s="3" customFormat="1" ht="14.45" hidden="1" customHeight="1">
      <c r="B31" s="40"/>
      <c r="C31" s="41"/>
      <c r="D31" s="41"/>
      <c r="E31" s="41"/>
      <c r="F31" s="29" t="s">
        <v>41</v>
      </c>
      <c r="G31" s="41"/>
      <c r="H31" s="41"/>
      <c r="I31" s="41"/>
      <c r="J31" s="41"/>
      <c r="K31" s="41"/>
      <c r="L31" s="287">
        <v>0.21</v>
      </c>
      <c r="M31" s="286"/>
      <c r="N31" s="286"/>
      <c r="O31" s="286"/>
      <c r="P31" s="286"/>
      <c r="Q31" s="41"/>
      <c r="R31" s="41"/>
      <c r="S31" s="41"/>
      <c r="T31" s="41"/>
      <c r="U31" s="41"/>
      <c r="V31" s="41"/>
      <c r="W31" s="285">
        <f>ROUND(BB94, 2)</f>
        <v>0</v>
      </c>
      <c r="X31" s="286"/>
      <c r="Y31" s="286"/>
      <c r="Z31" s="286"/>
      <c r="AA31" s="286"/>
      <c r="AB31" s="286"/>
      <c r="AC31" s="286"/>
      <c r="AD31" s="286"/>
      <c r="AE31" s="286"/>
      <c r="AF31" s="41"/>
      <c r="AG31" s="41"/>
      <c r="AH31" s="41"/>
      <c r="AI31" s="41"/>
      <c r="AJ31" s="41"/>
      <c r="AK31" s="285">
        <v>0</v>
      </c>
      <c r="AL31" s="286"/>
      <c r="AM31" s="286"/>
      <c r="AN31" s="286"/>
      <c r="AO31" s="286"/>
      <c r="AP31" s="41"/>
      <c r="AQ31" s="41"/>
      <c r="AR31" s="42"/>
      <c r="BE31" s="275"/>
    </row>
    <row r="32" spans="1:71" s="3" customFormat="1" ht="14.45" hidden="1" customHeight="1">
      <c r="B32" s="40"/>
      <c r="C32" s="41"/>
      <c r="D32" s="41"/>
      <c r="E32" s="41"/>
      <c r="F32" s="29" t="s">
        <v>42</v>
      </c>
      <c r="G32" s="41"/>
      <c r="H32" s="41"/>
      <c r="I32" s="41"/>
      <c r="J32" s="41"/>
      <c r="K32" s="41"/>
      <c r="L32" s="287">
        <v>0.15</v>
      </c>
      <c r="M32" s="286"/>
      <c r="N32" s="286"/>
      <c r="O32" s="286"/>
      <c r="P32" s="286"/>
      <c r="Q32" s="41"/>
      <c r="R32" s="41"/>
      <c r="S32" s="41"/>
      <c r="T32" s="41"/>
      <c r="U32" s="41"/>
      <c r="V32" s="41"/>
      <c r="W32" s="285">
        <f>ROUND(BC94, 2)</f>
        <v>0</v>
      </c>
      <c r="X32" s="286"/>
      <c r="Y32" s="286"/>
      <c r="Z32" s="286"/>
      <c r="AA32" s="286"/>
      <c r="AB32" s="286"/>
      <c r="AC32" s="286"/>
      <c r="AD32" s="286"/>
      <c r="AE32" s="286"/>
      <c r="AF32" s="41"/>
      <c r="AG32" s="41"/>
      <c r="AH32" s="41"/>
      <c r="AI32" s="41"/>
      <c r="AJ32" s="41"/>
      <c r="AK32" s="285">
        <v>0</v>
      </c>
      <c r="AL32" s="286"/>
      <c r="AM32" s="286"/>
      <c r="AN32" s="286"/>
      <c r="AO32" s="286"/>
      <c r="AP32" s="41"/>
      <c r="AQ32" s="41"/>
      <c r="AR32" s="42"/>
      <c r="BE32" s="275"/>
    </row>
    <row r="33" spans="1:57" s="3" customFormat="1" ht="14.45" hidden="1" customHeight="1">
      <c r="B33" s="40"/>
      <c r="C33" s="41"/>
      <c r="D33" s="41"/>
      <c r="E33" s="41"/>
      <c r="F33" s="29" t="s">
        <v>43</v>
      </c>
      <c r="G33" s="41"/>
      <c r="H33" s="41"/>
      <c r="I33" s="41"/>
      <c r="J33" s="41"/>
      <c r="K33" s="41"/>
      <c r="L33" s="287">
        <v>0</v>
      </c>
      <c r="M33" s="286"/>
      <c r="N33" s="286"/>
      <c r="O33" s="286"/>
      <c r="P33" s="286"/>
      <c r="Q33" s="41"/>
      <c r="R33" s="41"/>
      <c r="S33" s="41"/>
      <c r="T33" s="41"/>
      <c r="U33" s="41"/>
      <c r="V33" s="41"/>
      <c r="W33" s="285">
        <f>ROUND(BD94, 2)</f>
        <v>0</v>
      </c>
      <c r="X33" s="286"/>
      <c r="Y33" s="286"/>
      <c r="Z33" s="286"/>
      <c r="AA33" s="286"/>
      <c r="AB33" s="286"/>
      <c r="AC33" s="286"/>
      <c r="AD33" s="286"/>
      <c r="AE33" s="286"/>
      <c r="AF33" s="41"/>
      <c r="AG33" s="41"/>
      <c r="AH33" s="41"/>
      <c r="AI33" s="41"/>
      <c r="AJ33" s="41"/>
      <c r="AK33" s="285">
        <v>0</v>
      </c>
      <c r="AL33" s="286"/>
      <c r="AM33" s="286"/>
      <c r="AN33" s="286"/>
      <c r="AO33" s="286"/>
      <c r="AP33" s="41"/>
      <c r="AQ33" s="41"/>
      <c r="AR33" s="42"/>
      <c r="BE33" s="275"/>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74"/>
    </row>
    <row r="35" spans="1:57" s="2" customFormat="1" ht="25.9" customHeight="1">
      <c r="A35" s="34"/>
      <c r="B35" s="35"/>
      <c r="C35" s="43"/>
      <c r="D35" s="44" t="s">
        <v>44</v>
      </c>
      <c r="E35" s="45"/>
      <c r="F35" s="45"/>
      <c r="G35" s="45"/>
      <c r="H35" s="45"/>
      <c r="I35" s="45"/>
      <c r="J35" s="45"/>
      <c r="K35" s="45"/>
      <c r="L35" s="45"/>
      <c r="M35" s="45"/>
      <c r="N35" s="45"/>
      <c r="O35" s="45"/>
      <c r="P35" s="45"/>
      <c r="Q35" s="45"/>
      <c r="R35" s="45"/>
      <c r="S35" s="45"/>
      <c r="T35" s="46" t="s">
        <v>45</v>
      </c>
      <c r="U35" s="45"/>
      <c r="V35" s="45"/>
      <c r="W35" s="45"/>
      <c r="X35" s="291" t="s">
        <v>46</v>
      </c>
      <c r="Y35" s="289"/>
      <c r="Z35" s="289"/>
      <c r="AA35" s="289"/>
      <c r="AB35" s="289"/>
      <c r="AC35" s="45"/>
      <c r="AD35" s="45"/>
      <c r="AE35" s="45"/>
      <c r="AF35" s="45"/>
      <c r="AG35" s="45"/>
      <c r="AH35" s="45"/>
      <c r="AI35" s="45"/>
      <c r="AJ35" s="45"/>
      <c r="AK35" s="288">
        <f>SUM(AK26:AK33)</f>
        <v>0</v>
      </c>
      <c r="AL35" s="289"/>
      <c r="AM35" s="289"/>
      <c r="AN35" s="289"/>
      <c r="AO35" s="290"/>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47</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48</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c r="A60" s="34"/>
      <c r="B60" s="35"/>
      <c r="C60" s="36"/>
      <c r="D60" s="52" t="s">
        <v>49</v>
      </c>
      <c r="E60" s="38"/>
      <c r="F60" s="38"/>
      <c r="G60" s="38"/>
      <c r="H60" s="38"/>
      <c r="I60" s="38"/>
      <c r="J60" s="38"/>
      <c r="K60" s="38"/>
      <c r="L60" s="38"/>
      <c r="M60" s="38"/>
      <c r="N60" s="38"/>
      <c r="O60" s="38"/>
      <c r="P60" s="38"/>
      <c r="Q60" s="38"/>
      <c r="R60" s="38"/>
      <c r="S60" s="38"/>
      <c r="T60" s="38"/>
      <c r="U60" s="38"/>
      <c r="V60" s="52" t="s">
        <v>50</v>
      </c>
      <c r="W60" s="38"/>
      <c r="X60" s="38"/>
      <c r="Y60" s="38"/>
      <c r="Z60" s="38"/>
      <c r="AA60" s="38"/>
      <c r="AB60" s="38"/>
      <c r="AC60" s="38"/>
      <c r="AD60" s="38"/>
      <c r="AE60" s="38"/>
      <c r="AF60" s="38"/>
      <c r="AG60" s="38"/>
      <c r="AH60" s="52" t="s">
        <v>49</v>
      </c>
      <c r="AI60" s="38"/>
      <c r="AJ60" s="38"/>
      <c r="AK60" s="38"/>
      <c r="AL60" s="38"/>
      <c r="AM60" s="52" t="s">
        <v>50</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c r="A64" s="34"/>
      <c r="B64" s="35"/>
      <c r="C64" s="36"/>
      <c r="D64" s="49" t="s">
        <v>51</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52</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c r="A75" s="34"/>
      <c r="B75" s="35"/>
      <c r="C75" s="36"/>
      <c r="D75" s="52" t="s">
        <v>49</v>
      </c>
      <c r="E75" s="38"/>
      <c r="F75" s="38"/>
      <c r="G75" s="38"/>
      <c r="H75" s="38"/>
      <c r="I75" s="38"/>
      <c r="J75" s="38"/>
      <c r="K75" s="38"/>
      <c r="L75" s="38"/>
      <c r="M75" s="38"/>
      <c r="N75" s="38"/>
      <c r="O75" s="38"/>
      <c r="P75" s="38"/>
      <c r="Q75" s="38"/>
      <c r="R75" s="38"/>
      <c r="S75" s="38"/>
      <c r="T75" s="38"/>
      <c r="U75" s="38"/>
      <c r="V75" s="52" t="s">
        <v>50</v>
      </c>
      <c r="W75" s="38"/>
      <c r="X75" s="38"/>
      <c r="Y75" s="38"/>
      <c r="Z75" s="38"/>
      <c r="AA75" s="38"/>
      <c r="AB75" s="38"/>
      <c r="AC75" s="38"/>
      <c r="AD75" s="38"/>
      <c r="AE75" s="38"/>
      <c r="AF75" s="38"/>
      <c r="AG75" s="38"/>
      <c r="AH75" s="52" t="s">
        <v>49</v>
      </c>
      <c r="AI75" s="38"/>
      <c r="AJ75" s="38"/>
      <c r="AK75" s="38"/>
      <c r="AL75" s="38"/>
      <c r="AM75" s="52" t="s">
        <v>50</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53</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15</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15</v>
      </c>
      <c r="D85" s="63"/>
      <c r="E85" s="63"/>
      <c r="F85" s="63"/>
      <c r="G85" s="63"/>
      <c r="H85" s="63"/>
      <c r="I85" s="63"/>
      <c r="J85" s="63"/>
      <c r="K85" s="63"/>
      <c r="L85" s="252" t="str">
        <f>K6</f>
        <v>Oprava výhybek v žst. Bakov nad Jizerou</v>
      </c>
      <c r="M85" s="253"/>
      <c r="N85" s="253"/>
      <c r="O85" s="253"/>
      <c r="P85" s="253"/>
      <c r="Q85" s="253"/>
      <c r="R85" s="253"/>
      <c r="S85" s="253"/>
      <c r="T85" s="253"/>
      <c r="U85" s="253"/>
      <c r="V85" s="253"/>
      <c r="W85" s="253"/>
      <c r="X85" s="253"/>
      <c r="Y85" s="253"/>
      <c r="Z85" s="253"/>
      <c r="AA85" s="253"/>
      <c r="AB85" s="253"/>
      <c r="AC85" s="253"/>
      <c r="AD85" s="253"/>
      <c r="AE85" s="253"/>
      <c r="AF85" s="253"/>
      <c r="AG85" s="253"/>
      <c r="AH85" s="253"/>
      <c r="AI85" s="253"/>
      <c r="AJ85" s="253"/>
      <c r="AK85" s="63"/>
      <c r="AL85" s="63"/>
      <c r="AM85" s="63"/>
      <c r="AN85" s="63"/>
      <c r="AO85" s="63"/>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19</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21</v>
      </c>
      <c r="AJ87" s="36"/>
      <c r="AK87" s="36"/>
      <c r="AL87" s="36"/>
      <c r="AM87" s="254" t="str">
        <f>IF(AN8= "","",AN8)</f>
        <v>12. 12. 2022</v>
      </c>
      <c r="AN87" s="254"/>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23</v>
      </c>
      <c r="D89" s="36"/>
      <c r="E89" s="36"/>
      <c r="F89" s="36"/>
      <c r="G89" s="36"/>
      <c r="H89" s="36"/>
      <c r="I89" s="36"/>
      <c r="J89" s="36"/>
      <c r="K89" s="36"/>
      <c r="L89" s="59" t="str">
        <f>IF(E11= "","",E11)</f>
        <v>Zimola Bohumil</v>
      </c>
      <c r="M89" s="36"/>
      <c r="N89" s="36"/>
      <c r="O89" s="36"/>
      <c r="P89" s="36"/>
      <c r="Q89" s="36"/>
      <c r="R89" s="36"/>
      <c r="S89" s="36"/>
      <c r="T89" s="36"/>
      <c r="U89" s="36"/>
      <c r="V89" s="36"/>
      <c r="W89" s="36"/>
      <c r="X89" s="36"/>
      <c r="Y89" s="36"/>
      <c r="Z89" s="36"/>
      <c r="AA89" s="36"/>
      <c r="AB89" s="36"/>
      <c r="AC89" s="36"/>
      <c r="AD89" s="36"/>
      <c r="AE89" s="36"/>
      <c r="AF89" s="36"/>
      <c r="AG89" s="36"/>
      <c r="AH89" s="36"/>
      <c r="AI89" s="29" t="s">
        <v>29</v>
      </c>
      <c r="AJ89" s="36"/>
      <c r="AK89" s="36"/>
      <c r="AL89" s="36"/>
      <c r="AM89" s="255" t="str">
        <f>IF(E17="","",E17)</f>
        <v xml:space="preserve"> </v>
      </c>
      <c r="AN89" s="256"/>
      <c r="AO89" s="256"/>
      <c r="AP89" s="256"/>
      <c r="AQ89" s="36"/>
      <c r="AR89" s="39"/>
      <c r="AS89" s="257" t="s">
        <v>54</v>
      </c>
      <c r="AT89" s="258"/>
      <c r="AU89" s="67"/>
      <c r="AV89" s="67"/>
      <c r="AW89" s="67"/>
      <c r="AX89" s="67"/>
      <c r="AY89" s="67"/>
      <c r="AZ89" s="67"/>
      <c r="BA89" s="67"/>
      <c r="BB89" s="67"/>
      <c r="BC89" s="67"/>
      <c r="BD89" s="68"/>
      <c r="BE89" s="34"/>
    </row>
    <row r="90" spans="1:91" s="2" customFormat="1" ht="15.2" customHeight="1">
      <c r="A90" s="34"/>
      <c r="B90" s="35"/>
      <c r="C90" s="29" t="s">
        <v>27</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31</v>
      </c>
      <c r="AJ90" s="36"/>
      <c r="AK90" s="36"/>
      <c r="AL90" s="36"/>
      <c r="AM90" s="255" t="str">
        <f>IF(E20="","",E20)</f>
        <v>Novotný Jan</v>
      </c>
      <c r="AN90" s="256"/>
      <c r="AO90" s="256"/>
      <c r="AP90" s="256"/>
      <c r="AQ90" s="36"/>
      <c r="AR90" s="39"/>
      <c r="AS90" s="259"/>
      <c r="AT90" s="260"/>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61"/>
      <c r="AT91" s="262"/>
      <c r="AU91" s="71"/>
      <c r="AV91" s="71"/>
      <c r="AW91" s="71"/>
      <c r="AX91" s="71"/>
      <c r="AY91" s="71"/>
      <c r="AZ91" s="71"/>
      <c r="BA91" s="71"/>
      <c r="BB91" s="71"/>
      <c r="BC91" s="71"/>
      <c r="BD91" s="72"/>
      <c r="BE91" s="34"/>
    </row>
    <row r="92" spans="1:91" s="2" customFormat="1" ht="29.25" customHeight="1">
      <c r="A92" s="34"/>
      <c r="B92" s="35"/>
      <c r="C92" s="263" t="s">
        <v>55</v>
      </c>
      <c r="D92" s="264"/>
      <c r="E92" s="264"/>
      <c r="F92" s="264"/>
      <c r="G92" s="264"/>
      <c r="H92" s="73"/>
      <c r="I92" s="266" t="s">
        <v>56</v>
      </c>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5" t="s">
        <v>57</v>
      </c>
      <c r="AH92" s="264"/>
      <c r="AI92" s="264"/>
      <c r="AJ92" s="264"/>
      <c r="AK92" s="264"/>
      <c r="AL92" s="264"/>
      <c r="AM92" s="264"/>
      <c r="AN92" s="266" t="s">
        <v>58</v>
      </c>
      <c r="AO92" s="264"/>
      <c r="AP92" s="267"/>
      <c r="AQ92" s="74" t="s">
        <v>59</v>
      </c>
      <c r="AR92" s="39"/>
      <c r="AS92" s="75" t="s">
        <v>60</v>
      </c>
      <c r="AT92" s="76" t="s">
        <v>61</v>
      </c>
      <c r="AU92" s="76" t="s">
        <v>62</v>
      </c>
      <c r="AV92" s="76" t="s">
        <v>63</v>
      </c>
      <c r="AW92" s="76" t="s">
        <v>64</v>
      </c>
      <c r="AX92" s="76" t="s">
        <v>65</v>
      </c>
      <c r="AY92" s="76" t="s">
        <v>66</v>
      </c>
      <c r="AZ92" s="76" t="s">
        <v>67</v>
      </c>
      <c r="BA92" s="76" t="s">
        <v>68</v>
      </c>
      <c r="BB92" s="76" t="s">
        <v>69</v>
      </c>
      <c r="BC92" s="76" t="s">
        <v>70</v>
      </c>
      <c r="BD92" s="77" t="s">
        <v>71</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72</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71">
        <f>ROUND(SUM(AG95:AG98),2)</f>
        <v>0</v>
      </c>
      <c r="AH94" s="271"/>
      <c r="AI94" s="271"/>
      <c r="AJ94" s="271"/>
      <c r="AK94" s="271"/>
      <c r="AL94" s="271"/>
      <c r="AM94" s="271"/>
      <c r="AN94" s="272">
        <f>SUM(AG94,AT94)</f>
        <v>0</v>
      </c>
      <c r="AO94" s="272"/>
      <c r="AP94" s="272"/>
      <c r="AQ94" s="85" t="s">
        <v>1</v>
      </c>
      <c r="AR94" s="86"/>
      <c r="AS94" s="87">
        <f>ROUND(SUM(AS95:AS98),2)</f>
        <v>0</v>
      </c>
      <c r="AT94" s="88">
        <f>ROUND(SUM(AV94:AW94),2)</f>
        <v>0</v>
      </c>
      <c r="AU94" s="89">
        <f>ROUND(SUM(AU95:AU98),5)</f>
        <v>0</v>
      </c>
      <c r="AV94" s="88">
        <f>ROUND(AZ94*L29,2)</f>
        <v>0</v>
      </c>
      <c r="AW94" s="88">
        <f>ROUND(BA94*L30,2)</f>
        <v>0</v>
      </c>
      <c r="AX94" s="88">
        <f>ROUND(BB94*L29,2)</f>
        <v>0</v>
      </c>
      <c r="AY94" s="88">
        <f>ROUND(BC94*L30,2)</f>
        <v>0</v>
      </c>
      <c r="AZ94" s="88">
        <f>ROUND(SUM(AZ95:AZ98),2)</f>
        <v>0</v>
      </c>
      <c r="BA94" s="88">
        <f>ROUND(SUM(BA95:BA98),2)</f>
        <v>0</v>
      </c>
      <c r="BB94" s="88">
        <f>ROUND(SUM(BB95:BB98),2)</f>
        <v>0</v>
      </c>
      <c r="BC94" s="88">
        <f>ROUND(SUM(BC95:BC98),2)</f>
        <v>0</v>
      </c>
      <c r="BD94" s="90">
        <f>ROUND(SUM(BD95:BD98),2)</f>
        <v>0</v>
      </c>
      <c r="BS94" s="91" t="s">
        <v>73</v>
      </c>
      <c r="BT94" s="91" t="s">
        <v>74</v>
      </c>
      <c r="BU94" s="92" t="s">
        <v>75</v>
      </c>
      <c r="BV94" s="91" t="s">
        <v>76</v>
      </c>
      <c r="BW94" s="91" t="s">
        <v>5</v>
      </c>
      <c r="BX94" s="91" t="s">
        <v>77</v>
      </c>
      <c r="CL94" s="91" t="s">
        <v>1</v>
      </c>
    </row>
    <row r="95" spans="1:91" s="7" customFormat="1" ht="16.5" customHeight="1">
      <c r="A95" s="93" t="s">
        <v>78</v>
      </c>
      <c r="B95" s="94"/>
      <c r="C95" s="95"/>
      <c r="D95" s="268" t="s">
        <v>79</v>
      </c>
      <c r="E95" s="268"/>
      <c r="F95" s="268"/>
      <c r="G95" s="268"/>
      <c r="H95" s="268"/>
      <c r="I95" s="96"/>
      <c r="J95" s="268" t="s">
        <v>80</v>
      </c>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9">
        <f>'SO 01 - žst.Bakov nad Jiz...'!J30</f>
        <v>0</v>
      </c>
      <c r="AH95" s="270"/>
      <c r="AI95" s="270"/>
      <c r="AJ95" s="270"/>
      <c r="AK95" s="270"/>
      <c r="AL95" s="270"/>
      <c r="AM95" s="270"/>
      <c r="AN95" s="269">
        <f>SUM(AG95,AT95)</f>
        <v>0</v>
      </c>
      <c r="AO95" s="270"/>
      <c r="AP95" s="270"/>
      <c r="AQ95" s="97" t="s">
        <v>81</v>
      </c>
      <c r="AR95" s="98"/>
      <c r="AS95" s="99">
        <v>0</v>
      </c>
      <c r="AT95" s="100">
        <f>ROUND(SUM(AV95:AW95),2)</f>
        <v>0</v>
      </c>
      <c r="AU95" s="101">
        <f>'SO 01 - žst.Bakov nad Jiz...'!P121</f>
        <v>0</v>
      </c>
      <c r="AV95" s="100">
        <f>'SO 01 - žst.Bakov nad Jiz...'!J33</f>
        <v>0</v>
      </c>
      <c r="AW95" s="100">
        <f>'SO 01 - žst.Bakov nad Jiz...'!J34</f>
        <v>0</v>
      </c>
      <c r="AX95" s="100">
        <f>'SO 01 - žst.Bakov nad Jiz...'!J35</f>
        <v>0</v>
      </c>
      <c r="AY95" s="100">
        <f>'SO 01 - žst.Bakov nad Jiz...'!J36</f>
        <v>0</v>
      </c>
      <c r="AZ95" s="100">
        <f>'SO 01 - žst.Bakov nad Jiz...'!F33</f>
        <v>0</v>
      </c>
      <c r="BA95" s="100">
        <f>'SO 01 - žst.Bakov nad Jiz...'!F34</f>
        <v>0</v>
      </c>
      <c r="BB95" s="100">
        <f>'SO 01 - žst.Bakov nad Jiz...'!F35</f>
        <v>0</v>
      </c>
      <c r="BC95" s="100">
        <f>'SO 01 - žst.Bakov nad Jiz...'!F36</f>
        <v>0</v>
      </c>
      <c r="BD95" s="102">
        <f>'SO 01 - žst.Bakov nad Jiz...'!F37</f>
        <v>0</v>
      </c>
      <c r="BT95" s="103" t="s">
        <v>82</v>
      </c>
      <c r="BV95" s="103" t="s">
        <v>76</v>
      </c>
      <c r="BW95" s="103" t="s">
        <v>83</v>
      </c>
      <c r="BX95" s="103" t="s">
        <v>5</v>
      </c>
      <c r="CL95" s="103" t="s">
        <v>1</v>
      </c>
      <c r="CM95" s="103" t="s">
        <v>84</v>
      </c>
    </row>
    <row r="96" spans="1:91" s="7" customFormat="1" ht="16.5" customHeight="1">
      <c r="A96" s="93" t="s">
        <v>78</v>
      </c>
      <c r="B96" s="94"/>
      <c r="C96" s="95"/>
      <c r="D96" s="268" t="s">
        <v>85</v>
      </c>
      <c r="E96" s="268"/>
      <c r="F96" s="268"/>
      <c r="G96" s="268"/>
      <c r="H96" s="268"/>
      <c r="I96" s="96"/>
      <c r="J96" s="268" t="s">
        <v>86</v>
      </c>
      <c r="K96" s="268"/>
      <c r="L96" s="268"/>
      <c r="M96" s="268"/>
      <c r="N96" s="268"/>
      <c r="O96" s="268"/>
      <c r="P96" s="268"/>
      <c r="Q96" s="268"/>
      <c r="R96" s="268"/>
      <c r="S96" s="268"/>
      <c r="T96" s="268"/>
      <c r="U96" s="268"/>
      <c r="V96" s="268"/>
      <c r="W96" s="268"/>
      <c r="X96" s="268"/>
      <c r="Y96" s="268"/>
      <c r="Z96" s="268"/>
      <c r="AA96" s="268"/>
      <c r="AB96" s="268"/>
      <c r="AC96" s="268"/>
      <c r="AD96" s="268"/>
      <c r="AE96" s="268"/>
      <c r="AF96" s="268"/>
      <c r="AG96" s="269">
        <f>'SO 02 - žst.Zálučí'!J30</f>
        <v>0</v>
      </c>
      <c r="AH96" s="270"/>
      <c r="AI96" s="270"/>
      <c r="AJ96" s="270"/>
      <c r="AK96" s="270"/>
      <c r="AL96" s="270"/>
      <c r="AM96" s="270"/>
      <c r="AN96" s="269">
        <f>SUM(AG96,AT96)</f>
        <v>0</v>
      </c>
      <c r="AO96" s="270"/>
      <c r="AP96" s="270"/>
      <c r="AQ96" s="97" t="s">
        <v>81</v>
      </c>
      <c r="AR96" s="98"/>
      <c r="AS96" s="99">
        <v>0</v>
      </c>
      <c r="AT96" s="100">
        <f>ROUND(SUM(AV96:AW96),2)</f>
        <v>0</v>
      </c>
      <c r="AU96" s="101">
        <f>'SO 02 - žst.Zálučí'!P121</f>
        <v>0</v>
      </c>
      <c r="AV96" s="100">
        <f>'SO 02 - žst.Zálučí'!J33</f>
        <v>0</v>
      </c>
      <c r="AW96" s="100">
        <f>'SO 02 - žst.Zálučí'!J34</f>
        <v>0</v>
      </c>
      <c r="AX96" s="100">
        <f>'SO 02 - žst.Zálučí'!J35</f>
        <v>0</v>
      </c>
      <c r="AY96" s="100">
        <f>'SO 02 - žst.Zálučí'!J36</f>
        <v>0</v>
      </c>
      <c r="AZ96" s="100">
        <f>'SO 02 - žst.Zálučí'!F33</f>
        <v>0</v>
      </c>
      <c r="BA96" s="100">
        <f>'SO 02 - žst.Zálučí'!F34</f>
        <v>0</v>
      </c>
      <c r="BB96" s="100">
        <f>'SO 02 - žst.Zálučí'!F35</f>
        <v>0</v>
      </c>
      <c r="BC96" s="100">
        <f>'SO 02 - žst.Zálučí'!F36</f>
        <v>0</v>
      </c>
      <c r="BD96" s="102">
        <f>'SO 02 - žst.Zálučí'!F37</f>
        <v>0</v>
      </c>
      <c r="BT96" s="103" t="s">
        <v>82</v>
      </c>
      <c r="BV96" s="103" t="s">
        <v>76</v>
      </c>
      <c r="BW96" s="103" t="s">
        <v>87</v>
      </c>
      <c r="BX96" s="103" t="s">
        <v>5</v>
      </c>
      <c r="CL96" s="103" t="s">
        <v>1</v>
      </c>
      <c r="CM96" s="103" t="s">
        <v>84</v>
      </c>
    </row>
    <row r="97" spans="1:91" s="7" customFormat="1" ht="16.5" customHeight="1">
      <c r="A97" s="93" t="s">
        <v>78</v>
      </c>
      <c r="B97" s="94"/>
      <c r="C97" s="95"/>
      <c r="D97" s="268" t="s">
        <v>88</v>
      </c>
      <c r="E97" s="268"/>
      <c r="F97" s="268"/>
      <c r="G97" s="268"/>
      <c r="H97" s="268"/>
      <c r="I97" s="96"/>
      <c r="J97" s="268" t="s">
        <v>89</v>
      </c>
      <c r="K97" s="268"/>
      <c r="L97" s="268"/>
      <c r="M97" s="268"/>
      <c r="N97" s="268"/>
      <c r="O97" s="268"/>
      <c r="P97" s="268"/>
      <c r="Q97" s="268"/>
      <c r="R97" s="268"/>
      <c r="S97" s="268"/>
      <c r="T97" s="268"/>
      <c r="U97" s="268"/>
      <c r="V97" s="268"/>
      <c r="W97" s="268"/>
      <c r="X97" s="268"/>
      <c r="Y97" s="268"/>
      <c r="Z97" s="268"/>
      <c r="AA97" s="268"/>
      <c r="AB97" s="268"/>
      <c r="AC97" s="268"/>
      <c r="AD97" s="268"/>
      <c r="AE97" s="268"/>
      <c r="AF97" s="268"/>
      <c r="AG97" s="269">
        <f>'SO 03 - Přeprava mechanizace'!J30</f>
        <v>0</v>
      </c>
      <c r="AH97" s="270"/>
      <c r="AI97" s="270"/>
      <c r="AJ97" s="270"/>
      <c r="AK97" s="270"/>
      <c r="AL97" s="270"/>
      <c r="AM97" s="270"/>
      <c r="AN97" s="269">
        <f>SUM(AG97,AT97)</f>
        <v>0</v>
      </c>
      <c r="AO97" s="270"/>
      <c r="AP97" s="270"/>
      <c r="AQ97" s="97" t="s">
        <v>81</v>
      </c>
      <c r="AR97" s="98"/>
      <c r="AS97" s="99">
        <v>0</v>
      </c>
      <c r="AT97" s="100">
        <f>ROUND(SUM(AV97:AW97),2)</f>
        <v>0</v>
      </c>
      <c r="AU97" s="101">
        <f>'SO 03 - Přeprava mechanizace'!P117</f>
        <v>0</v>
      </c>
      <c r="AV97" s="100">
        <f>'SO 03 - Přeprava mechanizace'!J33</f>
        <v>0</v>
      </c>
      <c r="AW97" s="100">
        <f>'SO 03 - Přeprava mechanizace'!J34</f>
        <v>0</v>
      </c>
      <c r="AX97" s="100">
        <f>'SO 03 - Přeprava mechanizace'!J35</f>
        <v>0</v>
      </c>
      <c r="AY97" s="100">
        <f>'SO 03 - Přeprava mechanizace'!J36</f>
        <v>0</v>
      </c>
      <c r="AZ97" s="100">
        <f>'SO 03 - Přeprava mechanizace'!F33</f>
        <v>0</v>
      </c>
      <c r="BA97" s="100">
        <f>'SO 03 - Přeprava mechanizace'!F34</f>
        <v>0</v>
      </c>
      <c r="BB97" s="100">
        <f>'SO 03 - Přeprava mechanizace'!F35</f>
        <v>0</v>
      </c>
      <c r="BC97" s="100">
        <f>'SO 03 - Přeprava mechanizace'!F36</f>
        <v>0</v>
      </c>
      <c r="BD97" s="102">
        <f>'SO 03 - Přeprava mechanizace'!F37</f>
        <v>0</v>
      </c>
      <c r="BT97" s="103" t="s">
        <v>82</v>
      </c>
      <c r="BV97" s="103" t="s">
        <v>76</v>
      </c>
      <c r="BW97" s="103" t="s">
        <v>90</v>
      </c>
      <c r="BX97" s="103" t="s">
        <v>5</v>
      </c>
      <c r="CL97" s="103" t="s">
        <v>1</v>
      </c>
      <c r="CM97" s="103" t="s">
        <v>84</v>
      </c>
    </row>
    <row r="98" spans="1:91" s="7" customFormat="1" ht="16.5" customHeight="1">
      <c r="A98" s="93" t="s">
        <v>78</v>
      </c>
      <c r="B98" s="94"/>
      <c r="C98" s="95"/>
      <c r="D98" s="268" t="s">
        <v>91</v>
      </c>
      <c r="E98" s="268"/>
      <c r="F98" s="268"/>
      <c r="G98" s="268"/>
      <c r="H98" s="268"/>
      <c r="I98" s="96"/>
      <c r="J98" s="268" t="s">
        <v>92</v>
      </c>
      <c r="K98" s="268"/>
      <c r="L98" s="268"/>
      <c r="M98" s="268"/>
      <c r="N98" s="268"/>
      <c r="O98" s="268"/>
      <c r="P98" s="268"/>
      <c r="Q98" s="268"/>
      <c r="R98" s="268"/>
      <c r="S98" s="268"/>
      <c r="T98" s="268"/>
      <c r="U98" s="268"/>
      <c r="V98" s="268"/>
      <c r="W98" s="268"/>
      <c r="X98" s="268"/>
      <c r="Y98" s="268"/>
      <c r="Z98" s="268"/>
      <c r="AA98" s="268"/>
      <c r="AB98" s="268"/>
      <c r="AC98" s="268"/>
      <c r="AD98" s="268"/>
      <c r="AE98" s="268"/>
      <c r="AF98" s="268"/>
      <c r="AG98" s="269">
        <f>'SO 04 - VON'!J30</f>
        <v>0</v>
      </c>
      <c r="AH98" s="270"/>
      <c r="AI98" s="270"/>
      <c r="AJ98" s="270"/>
      <c r="AK98" s="270"/>
      <c r="AL98" s="270"/>
      <c r="AM98" s="270"/>
      <c r="AN98" s="269">
        <f>SUM(AG98,AT98)</f>
        <v>0</v>
      </c>
      <c r="AO98" s="270"/>
      <c r="AP98" s="270"/>
      <c r="AQ98" s="97" t="s">
        <v>81</v>
      </c>
      <c r="AR98" s="98"/>
      <c r="AS98" s="104">
        <v>0</v>
      </c>
      <c r="AT98" s="105">
        <f>ROUND(SUM(AV98:AW98),2)</f>
        <v>0</v>
      </c>
      <c r="AU98" s="106">
        <f>'SO 04 - VON'!P117</f>
        <v>0</v>
      </c>
      <c r="AV98" s="105">
        <f>'SO 04 - VON'!J33</f>
        <v>0</v>
      </c>
      <c r="AW98" s="105">
        <f>'SO 04 - VON'!J34</f>
        <v>0</v>
      </c>
      <c r="AX98" s="105">
        <f>'SO 04 - VON'!J35</f>
        <v>0</v>
      </c>
      <c r="AY98" s="105">
        <f>'SO 04 - VON'!J36</f>
        <v>0</v>
      </c>
      <c r="AZ98" s="105">
        <f>'SO 04 - VON'!F33</f>
        <v>0</v>
      </c>
      <c r="BA98" s="105">
        <f>'SO 04 - VON'!F34</f>
        <v>0</v>
      </c>
      <c r="BB98" s="105">
        <f>'SO 04 - VON'!F35</f>
        <v>0</v>
      </c>
      <c r="BC98" s="105">
        <f>'SO 04 - VON'!F36</f>
        <v>0</v>
      </c>
      <c r="BD98" s="107">
        <f>'SO 04 - VON'!F37</f>
        <v>0</v>
      </c>
      <c r="BT98" s="103" t="s">
        <v>82</v>
      </c>
      <c r="BV98" s="103" t="s">
        <v>76</v>
      </c>
      <c r="BW98" s="103" t="s">
        <v>93</v>
      </c>
      <c r="BX98" s="103" t="s">
        <v>5</v>
      </c>
      <c r="CL98" s="103" t="s">
        <v>1</v>
      </c>
      <c r="CM98" s="103" t="s">
        <v>84</v>
      </c>
    </row>
    <row r="99" spans="1:91" s="2" customFormat="1" ht="30" customHeight="1">
      <c r="A99" s="34"/>
      <c r="B99" s="35"/>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9"/>
      <c r="AS99" s="34"/>
      <c r="AT99" s="34"/>
      <c r="AU99" s="34"/>
      <c r="AV99" s="34"/>
      <c r="AW99" s="34"/>
      <c r="AX99" s="34"/>
      <c r="AY99" s="34"/>
      <c r="AZ99" s="34"/>
      <c r="BA99" s="34"/>
      <c r="BB99" s="34"/>
      <c r="BC99" s="34"/>
      <c r="BD99" s="34"/>
      <c r="BE99" s="34"/>
    </row>
    <row r="100" spans="1:91" s="2" customFormat="1" ht="6.95" customHeight="1">
      <c r="A100" s="34"/>
      <c r="B100" s="54"/>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39"/>
      <c r="AS100" s="34"/>
      <c r="AT100" s="34"/>
      <c r="AU100" s="34"/>
      <c r="AV100" s="34"/>
      <c r="AW100" s="34"/>
      <c r="AX100" s="34"/>
      <c r="AY100" s="34"/>
      <c r="AZ100" s="34"/>
      <c r="BA100" s="34"/>
      <c r="BB100" s="34"/>
      <c r="BC100" s="34"/>
      <c r="BD100" s="34"/>
      <c r="BE100" s="34"/>
    </row>
  </sheetData>
  <sheetProtection algorithmName="SHA-512" hashValue="1DxODDdHpzLbsVstqx7kdAN0xV7C2nUfqnBymwL4HJJFSV8j15DPUtiEh7H1UeTn+vP7hHZpB4lK3BeiV4NC2w==" saltValue="S4T8Q9c02P1R678VIB4tBYV0y9nmbtaA3NdwlmlEIlhS6YQ2NxB3rjLLVxgL/23PcoDlAyZIqUxd8sXsovQloQ=="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J85"/>
    <mergeCell ref="AM87:AN87"/>
    <mergeCell ref="AM89:AP89"/>
    <mergeCell ref="AS89:AT91"/>
    <mergeCell ref="AM90:AP90"/>
  </mergeCells>
  <hyperlinks>
    <hyperlink ref="A95" location="'SO 01 - žst.Bakov nad Jiz...'!C2" display="/"/>
    <hyperlink ref="A96" location="'SO 02 - žst.Zálučí'!C2" display="/"/>
    <hyperlink ref="A97" location="'SO 03 - Přeprava mechanizace'!C2" display="/"/>
    <hyperlink ref="A98" location="'SO 04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59"/>
  <sheetViews>
    <sheetView showGridLines="0" topLeftCell="A119" workbookViewId="0">
      <selection activeCell="X132" sqref="X13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7" t="s">
        <v>83</v>
      </c>
    </row>
    <row r="3" spans="1:46" s="1" customFormat="1" ht="6.95" customHeight="1">
      <c r="B3" s="108"/>
      <c r="C3" s="109"/>
      <c r="D3" s="109"/>
      <c r="E3" s="109"/>
      <c r="F3" s="109"/>
      <c r="G3" s="109"/>
      <c r="H3" s="109"/>
      <c r="I3" s="109"/>
      <c r="J3" s="109"/>
      <c r="K3" s="109"/>
      <c r="L3" s="20"/>
      <c r="AT3" s="17" t="s">
        <v>84</v>
      </c>
    </row>
    <row r="4" spans="1:46" s="1" customFormat="1" ht="24.95" customHeight="1">
      <c r="B4" s="20"/>
      <c r="D4" s="110" t="s">
        <v>94</v>
      </c>
      <c r="L4" s="20"/>
      <c r="M4" s="111" t="s">
        <v>10</v>
      </c>
      <c r="AT4" s="17" t="s">
        <v>4</v>
      </c>
    </row>
    <row r="5" spans="1:46" s="1" customFormat="1" ht="6.95" customHeight="1">
      <c r="B5" s="20"/>
      <c r="L5" s="20"/>
    </row>
    <row r="6" spans="1:46" s="1" customFormat="1" ht="12" customHeight="1">
      <c r="B6" s="20"/>
      <c r="D6" s="112" t="s">
        <v>15</v>
      </c>
      <c r="L6" s="20"/>
    </row>
    <row r="7" spans="1:46" s="1" customFormat="1" ht="16.5" customHeight="1">
      <c r="B7" s="20"/>
      <c r="E7" s="293" t="str">
        <f>'Rekapitulace stavby'!K6</f>
        <v>Oprava výhybek v žst. Bakov nad Jizerou</v>
      </c>
      <c r="F7" s="294"/>
      <c r="G7" s="294"/>
      <c r="H7" s="294"/>
      <c r="L7" s="20"/>
    </row>
    <row r="8" spans="1:46" s="2" customFormat="1" ht="12" customHeight="1">
      <c r="A8" s="34"/>
      <c r="B8" s="39"/>
      <c r="C8" s="34"/>
      <c r="D8" s="112" t="s">
        <v>95</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5" t="s">
        <v>96</v>
      </c>
      <c r="F9" s="296"/>
      <c r="G9" s="296"/>
      <c r="H9" s="296"/>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17</v>
      </c>
      <c r="E11" s="34"/>
      <c r="F11" s="113" t="s">
        <v>1</v>
      </c>
      <c r="G11" s="34"/>
      <c r="H11" s="34"/>
      <c r="I11" s="112" t="s">
        <v>18</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19</v>
      </c>
      <c r="E12" s="34"/>
      <c r="F12" s="113" t="s">
        <v>20</v>
      </c>
      <c r="G12" s="34"/>
      <c r="H12" s="34"/>
      <c r="I12" s="112" t="s">
        <v>21</v>
      </c>
      <c r="J12" s="114" t="str">
        <f>'Rekapitulace stavby'!AN8</f>
        <v>12. 12. 2022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23</v>
      </c>
      <c r="E14" s="34"/>
      <c r="F14" s="34"/>
      <c r="G14" s="34"/>
      <c r="H14" s="34"/>
      <c r="I14" s="112" t="s">
        <v>24</v>
      </c>
      <c r="J14" s="113"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25</v>
      </c>
      <c r="F15" s="34"/>
      <c r="G15" s="34"/>
      <c r="H15" s="34"/>
      <c r="I15" s="112" t="s">
        <v>26</v>
      </c>
      <c r="J15" s="113"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24</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7" t="str">
        <f>'Rekapitulace stavby'!E14</f>
        <v>Vyplň údaj</v>
      </c>
      <c r="F18" s="298"/>
      <c r="G18" s="298"/>
      <c r="H18" s="298"/>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24</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24</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32</v>
      </c>
      <c r="F24" s="34"/>
      <c r="G24" s="34"/>
      <c r="H24" s="34"/>
      <c r="I24" s="112" t="s">
        <v>26</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33</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299" t="s">
        <v>1</v>
      </c>
      <c r="F27" s="299"/>
      <c r="G27" s="299"/>
      <c r="H27" s="299"/>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34</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36</v>
      </c>
      <c r="G32" s="34"/>
      <c r="H32" s="34"/>
      <c r="I32" s="121" t="s">
        <v>35</v>
      </c>
      <c r="J32" s="121" t="s">
        <v>37</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38</v>
      </c>
      <c r="E33" s="112" t="s">
        <v>39</v>
      </c>
      <c r="F33" s="123">
        <f>ROUND((SUM(BE121:BE658)),  2)</f>
        <v>0</v>
      </c>
      <c r="G33" s="34"/>
      <c r="H33" s="34"/>
      <c r="I33" s="124">
        <v>0.21</v>
      </c>
      <c r="J33" s="123">
        <f>ROUND(((SUM(BE121:BE658))*I33),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40</v>
      </c>
      <c r="F34" s="123">
        <f>ROUND((SUM(BF121:BF658)),  2)</f>
        <v>0</v>
      </c>
      <c r="G34" s="34"/>
      <c r="H34" s="34"/>
      <c r="I34" s="124">
        <v>0.15</v>
      </c>
      <c r="J34" s="123">
        <f>ROUND(((SUM(BF121:BF658))*I34),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41</v>
      </c>
      <c r="F35" s="123">
        <f>ROUND((SUM(BG121:BG658)),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42</v>
      </c>
      <c r="F36" s="123">
        <f>ROUND((SUM(BH121:BH658)),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43</v>
      </c>
      <c r="F37" s="123">
        <f>ROUND((SUM(BI121:BI658)),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44</v>
      </c>
      <c r="E39" s="127"/>
      <c r="F39" s="127"/>
      <c r="G39" s="128" t="s">
        <v>45</v>
      </c>
      <c r="H39" s="129" t="s">
        <v>46</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47</v>
      </c>
      <c r="E50" s="133"/>
      <c r="F50" s="133"/>
      <c r="G50" s="132" t="s">
        <v>48</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49</v>
      </c>
      <c r="E61" s="135"/>
      <c r="F61" s="136" t="s">
        <v>50</v>
      </c>
      <c r="G61" s="134" t="s">
        <v>49</v>
      </c>
      <c r="H61" s="135"/>
      <c r="I61" s="135"/>
      <c r="J61" s="137" t="s">
        <v>50</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51</v>
      </c>
      <c r="E65" s="138"/>
      <c r="F65" s="138"/>
      <c r="G65" s="132" t="s">
        <v>52</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49</v>
      </c>
      <c r="E76" s="135"/>
      <c r="F76" s="136" t="s">
        <v>50</v>
      </c>
      <c r="G76" s="134" t="s">
        <v>49</v>
      </c>
      <c r="H76" s="135"/>
      <c r="I76" s="135"/>
      <c r="J76" s="137" t="s">
        <v>50</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97</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15</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0" t="str">
        <f>E7</f>
        <v>Oprava výhybek v žst. Bakov nad Jizerou</v>
      </c>
      <c r="F85" s="301"/>
      <c r="G85" s="301"/>
      <c r="H85" s="301"/>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95</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2" t="str">
        <f>E9</f>
        <v>SO 01 - žst.Bakov nad Jizerou</v>
      </c>
      <c r="F87" s="302"/>
      <c r="G87" s="302"/>
      <c r="H87" s="302"/>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19</v>
      </c>
      <c r="D89" s="36"/>
      <c r="E89" s="36"/>
      <c r="F89" s="27" t="str">
        <f>F12</f>
        <v xml:space="preserve"> </v>
      </c>
      <c r="G89" s="36"/>
      <c r="H89" s="36"/>
      <c r="I89" s="29" t="s">
        <v>21</v>
      </c>
      <c r="J89" s="66" t="str">
        <f>IF(J12="","",J12)</f>
        <v>12. 12. 2022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23</v>
      </c>
      <c r="D91" s="36"/>
      <c r="E91" s="36"/>
      <c r="F91" s="27" t="str">
        <f>E15</f>
        <v>Zimola Bohumil</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Novotný Jan</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98</v>
      </c>
      <c r="D94" s="144"/>
      <c r="E94" s="144"/>
      <c r="F94" s="144"/>
      <c r="G94" s="144"/>
      <c r="H94" s="144"/>
      <c r="I94" s="144"/>
      <c r="J94" s="145" t="s">
        <v>99</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100</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101</v>
      </c>
    </row>
    <row r="97" spans="1:31" s="9" customFormat="1" ht="24.95" customHeight="1">
      <c r="B97" s="147"/>
      <c r="C97" s="148"/>
      <c r="D97" s="149" t="s">
        <v>102</v>
      </c>
      <c r="E97" s="150"/>
      <c r="F97" s="150"/>
      <c r="G97" s="150"/>
      <c r="H97" s="150"/>
      <c r="I97" s="150"/>
      <c r="J97" s="151">
        <f>J122</f>
        <v>0</v>
      </c>
      <c r="K97" s="148"/>
      <c r="L97" s="152"/>
    </row>
    <row r="98" spans="1:31" s="9" customFormat="1" ht="24.95" customHeight="1">
      <c r="B98" s="147"/>
      <c r="C98" s="148"/>
      <c r="D98" s="149" t="s">
        <v>103</v>
      </c>
      <c r="E98" s="150"/>
      <c r="F98" s="150"/>
      <c r="G98" s="150"/>
      <c r="H98" s="150"/>
      <c r="I98" s="150"/>
      <c r="J98" s="151">
        <f>J128</f>
        <v>0</v>
      </c>
      <c r="K98" s="148"/>
      <c r="L98" s="152"/>
    </row>
    <row r="99" spans="1:31" s="9" customFormat="1" ht="24.95" customHeight="1">
      <c r="B99" s="147"/>
      <c r="C99" s="148"/>
      <c r="D99" s="149" t="s">
        <v>104</v>
      </c>
      <c r="E99" s="150"/>
      <c r="F99" s="150"/>
      <c r="G99" s="150"/>
      <c r="H99" s="150"/>
      <c r="I99" s="150"/>
      <c r="J99" s="151">
        <f>J210</f>
        <v>0</v>
      </c>
      <c r="K99" s="148"/>
      <c r="L99" s="152"/>
    </row>
    <row r="100" spans="1:31" s="9" customFormat="1" ht="24.95" customHeight="1">
      <c r="B100" s="147"/>
      <c r="C100" s="148"/>
      <c r="D100" s="149" t="s">
        <v>105</v>
      </c>
      <c r="E100" s="150"/>
      <c r="F100" s="150"/>
      <c r="G100" s="150"/>
      <c r="H100" s="150"/>
      <c r="I100" s="150"/>
      <c r="J100" s="151">
        <f>J550</f>
        <v>0</v>
      </c>
      <c r="K100" s="148"/>
      <c r="L100" s="152"/>
    </row>
    <row r="101" spans="1:31" s="9" customFormat="1" ht="24.95" customHeight="1">
      <c r="B101" s="147"/>
      <c r="C101" s="148"/>
      <c r="D101" s="149" t="s">
        <v>106</v>
      </c>
      <c r="E101" s="150"/>
      <c r="F101" s="150"/>
      <c r="G101" s="150"/>
      <c r="H101" s="150"/>
      <c r="I101" s="150"/>
      <c r="J101" s="151">
        <f>J591</f>
        <v>0</v>
      </c>
      <c r="K101" s="148"/>
      <c r="L101" s="152"/>
    </row>
    <row r="102" spans="1:31"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107</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15</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00" t="str">
        <f>E7</f>
        <v>Oprava výhybek v žst. Bakov nad Jizerou</v>
      </c>
      <c r="F111" s="301"/>
      <c r="G111" s="301"/>
      <c r="H111" s="301"/>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95</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2" t="str">
        <f>E9</f>
        <v>SO 01 - žst.Bakov nad Jizerou</v>
      </c>
      <c r="F113" s="302"/>
      <c r="G113" s="302"/>
      <c r="H113" s="302"/>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19</v>
      </c>
      <c r="D115" s="36"/>
      <c r="E115" s="36"/>
      <c r="F115" s="27" t="str">
        <f>F12</f>
        <v xml:space="preserve"> </v>
      </c>
      <c r="G115" s="36"/>
      <c r="H115" s="36"/>
      <c r="I115" s="29" t="s">
        <v>21</v>
      </c>
      <c r="J115" s="66" t="str">
        <f>IF(J12="","",J12)</f>
        <v>12. 12. 2022</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23</v>
      </c>
      <c r="D117" s="36"/>
      <c r="E117" s="36"/>
      <c r="F117" s="27" t="str">
        <f>E15</f>
        <v>Zimola Bohumil</v>
      </c>
      <c r="G117" s="36"/>
      <c r="H117" s="36"/>
      <c r="I117" s="29" t="s">
        <v>29</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27</v>
      </c>
      <c r="D118" s="36"/>
      <c r="E118" s="36"/>
      <c r="F118" s="27" t="str">
        <f>IF(E18="","",E18)</f>
        <v>Vyplň údaj</v>
      </c>
      <c r="G118" s="36"/>
      <c r="H118" s="36"/>
      <c r="I118" s="29" t="s">
        <v>31</v>
      </c>
      <c r="J118" s="32" t="str">
        <f>E24</f>
        <v>Novotný Jan</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0" customFormat="1" ht="29.25" customHeight="1">
      <c r="A120" s="153"/>
      <c r="B120" s="154"/>
      <c r="C120" s="155" t="s">
        <v>108</v>
      </c>
      <c r="D120" s="156" t="s">
        <v>59</v>
      </c>
      <c r="E120" s="156" t="s">
        <v>55</v>
      </c>
      <c r="F120" s="156" t="s">
        <v>56</v>
      </c>
      <c r="G120" s="156" t="s">
        <v>109</v>
      </c>
      <c r="H120" s="156" t="s">
        <v>110</v>
      </c>
      <c r="I120" s="156" t="s">
        <v>111</v>
      </c>
      <c r="J120" s="156" t="s">
        <v>99</v>
      </c>
      <c r="K120" s="157" t="s">
        <v>112</v>
      </c>
      <c r="L120" s="158"/>
      <c r="M120" s="75" t="s">
        <v>1</v>
      </c>
      <c r="N120" s="76" t="s">
        <v>38</v>
      </c>
      <c r="O120" s="76" t="s">
        <v>113</v>
      </c>
      <c r="P120" s="76" t="s">
        <v>114</v>
      </c>
      <c r="Q120" s="76" t="s">
        <v>115</v>
      </c>
      <c r="R120" s="76" t="s">
        <v>116</v>
      </c>
      <c r="S120" s="76" t="s">
        <v>117</v>
      </c>
      <c r="T120" s="77" t="s">
        <v>118</v>
      </c>
      <c r="U120" s="153"/>
      <c r="V120" s="153"/>
      <c r="W120" s="153"/>
      <c r="X120" s="153"/>
      <c r="Y120" s="153"/>
      <c r="Z120" s="153"/>
      <c r="AA120" s="153"/>
      <c r="AB120" s="153"/>
      <c r="AC120" s="153"/>
      <c r="AD120" s="153"/>
      <c r="AE120" s="153"/>
    </row>
    <row r="121" spans="1:65" s="2" customFormat="1" ht="22.9" customHeight="1">
      <c r="A121" s="34"/>
      <c r="B121" s="35"/>
      <c r="C121" s="82" t="s">
        <v>119</v>
      </c>
      <c r="D121" s="36"/>
      <c r="E121" s="36"/>
      <c r="F121" s="36"/>
      <c r="G121" s="36"/>
      <c r="H121" s="36"/>
      <c r="I121" s="36"/>
      <c r="J121" s="159">
        <f>BK121</f>
        <v>0</v>
      </c>
      <c r="K121" s="36"/>
      <c r="L121" s="39"/>
      <c r="M121" s="78"/>
      <c r="N121" s="160"/>
      <c r="O121" s="79"/>
      <c r="P121" s="161">
        <f>P122+P128+P210+P550+P591</f>
        <v>0</v>
      </c>
      <c r="Q121" s="79"/>
      <c r="R121" s="161">
        <f>R122+R128+R210+R550+R591</f>
        <v>1281.7802999999999</v>
      </c>
      <c r="S121" s="79"/>
      <c r="T121" s="162">
        <f>T122+T128+T210+T550+T591</f>
        <v>0</v>
      </c>
      <c r="U121" s="34"/>
      <c r="V121" s="34"/>
      <c r="W121" s="34"/>
      <c r="X121" s="34"/>
      <c r="Y121" s="34"/>
      <c r="Z121" s="34"/>
      <c r="AA121" s="34"/>
      <c r="AB121" s="34"/>
      <c r="AC121" s="34"/>
      <c r="AD121" s="34"/>
      <c r="AE121" s="34"/>
      <c r="AT121" s="17" t="s">
        <v>73</v>
      </c>
      <c r="AU121" s="17" t="s">
        <v>101</v>
      </c>
      <c r="BK121" s="163">
        <f>BK122+BK128+BK210+BK550+BK591</f>
        <v>0</v>
      </c>
    </row>
    <row r="122" spans="1:65" s="11" customFormat="1" ht="25.9" customHeight="1">
      <c r="B122" s="164"/>
      <c r="C122" s="165"/>
      <c r="D122" s="166" t="s">
        <v>73</v>
      </c>
      <c r="E122" s="167" t="s">
        <v>120</v>
      </c>
      <c r="F122" s="167" t="s">
        <v>121</v>
      </c>
      <c r="G122" s="165"/>
      <c r="H122" s="165"/>
      <c r="I122" s="168"/>
      <c r="J122" s="169">
        <f>BK122</f>
        <v>0</v>
      </c>
      <c r="K122" s="165"/>
      <c r="L122" s="170"/>
      <c r="M122" s="171"/>
      <c r="N122" s="172"/>
      <c r="O122" s="172"/>
      <c r="P122" s="173">
        <f>SUM(P123:P127)</f>
        <v>0</v>
      </c>
      <c r="Q122" s="172"/>
      <c r="R122" s="173">
        <f>SUM(R123:R127)</f>
        <v>0.69</v>
      </c>
      <c r="S122" s="172"/>
      <c r="T122" s="174">
        <f>SUM(T123:T127)</f>
        <v>0</v>
      </c>
      <c r="AR122" s="175" t="s">
        <v>82</v>
      </c>
      <c r="AT122" s="176" t="s">
        <v>73</v>
      </c>
      <c r="AU122" s="176" t="s">
        <v>74</v>
      </c>
      <c r="AY122" s="175" t="s">
        <v>122</v>
      </c>
      <c r="BK122" s="177">
        <f>SUM(BK123:BK127)</f>
        <v>0</v>
      </c>
    </row>
    <row r="123" spans="1:65" s="2" customFormat="1" ht="24.2" customHeight="1">
      <c r="A123" s="34"/>
      <c r="B123" s="35"/>
      <c r="C123" s="178" t="s">
        <v>82</v>
      </c>
      <c r="D123" s="178" t="s">
        <v>123</v>
      </c>
      <c r="E123" s="179" t="s">
        <v>124</v>
      </c>
      <c r="F123" s="180" t="s">
        <v>125</v>
      </c>
      <c r="G123" s="181" t="s">
        <v>126</v>
      </c>
      <c r="H123" s="182">
        <v>2</v>
      </c>
      <c r="I123" s="303"/>
      <c r="J123" s="184">
        <f>ROUND(I123*H123,2)</f>
        <v>0</v>
      </c>
      <c r="K123" s="180" t="s">
        <v>127</v>
      </c>
      <c r="L123" s="185"/>
      <c r="M123" s="186" t="s">
        <v>1</v>
      </c>
      <c r="N123" s="187" t="s">
        <v>39</v>
      </c>
      <c r="O123" s="71"/>
      <c r="P123" s="188">
        <f>O123*H123</f>
        <v>0</v>
      </c>
      <c r="Q123" s="188">
        <v>0.34499999999999997</v>
      </c>
      <c r="R123" s="188">
        <f>Q123*H123</f>
        <v>0.69</v>
      </c>
      <c r="S123" s="188">
        <v>0</v>
      </c>
      <c r="T123" s="189">
        <f>S123*H123</f>
        <v>0</v>
      </c>
      <c r="U123" s="34"/>
      <c r="V123" s="34"/>
      <c r="W123" s="34"/>
      <c r="X123" s="34"/>
      <c r="Y123" s="34"/>
      <c r="Z123" s="34"/>
      <c r="AA123" s="34"/>
      <c r="AB123" s="34"/>
      <c r="AC123" s="34"/>
      <c r="AD123" s="34"/>
      <c r="AE123" s="34"/>
      <c r="AR123" s="190" t="s">
        <v>128</v>
      </c>
      <c r="AT123" s="190" t="s">
        <v>123</v>
      </c>
      <c r="AU123" s="190" t="s">
        <v>82</v>
      </c>
      <c r="AY123" s="17" t="s">
        <v>122</v>
      </c>
      <c r="BE123" s="191">
        <f>IF(N123="základní",J123,0)</f>
        <v>0</v>
      </c>
      <c r="BF123" s="191">
        <f>IF(N123="snížená",J123,0)</f>
        <v>0</v>
      </c>
      <c r="BG123" s="191">
        <f>IF(N123="zákl. přenesená",J123,0)</f>
        <v>0</v>
      </c>
      <c r="BH123" s="191">
        <f>IF(N123="sníž. přenesená",J123,0)</f>
        <v>0</v>
      </c>
      <c r="BI123" s="191">
        <f>IF(N123="nulová",J123,0)</f>
        <v>0</v>
      </c>
      <c r="BJ123" s="17" t="s">
        <v>82</v>
      </c>
      <c r="BK123" s="191">
        <f>ROUND(I123*H123,2)</f>
        <v>0</v>
      </c>
      <c r="BL123" s="17" t="s">
        <v>129</v>
      </c>
      <c r="BM123" s="190" t="s">
        <v>130</v>
      </c>
    </row>
    <row r="124" spans="1:65" s="12" customFormat="1" ht="11.25">
      <c r="B124" s="192"/>
      <c r="C124" s="193"/>
      <c r="D124" s="194" t="s">
        <v>131</v>
      </c>
      <c r="E124" s="195" t="s">
        <v>1</v>
      </c>
      <c r="F124" s="196" t="s">
        <v>132</v>
      </c>
      <c r="G124" s="193"/>
      <c r="H124" s="195" t="s">
        <v>1</v>
      </c>
      <c r="I124" s="197"/>
      <c r="J124" s="193"/>
      <c r="K124" s="193"/>
      <c r="L124" s="198"/>
      <c r="M124" s="199"/>
      <c r="N124" s="200"/>
      <c r="O124" s="200"/>
      <c r="P124" s="200"/>
      <c r="Q124" s="200"/>
      <c r="R124" s="200"/>
      <c r="S124" s="200"/>
      <c r="T124" s="201"/>
      <c r="AT124" s="202" t="s">
        <v>131</v>
      </c>
      <c r="AU124" s="202" t="s">
        <v>82</v>
      </c>
      <c r="AV124" s="12" t="s">
        <v>82</v>
      </c>
      <c r="AW124" s="12" t="s">
        <v>30</v>
      </c>
      <c r="AX124" s="12" t="s">
        <v>74</v>
      </c>
      <c r="AY124" s="202" t="s">
        <v>122</v>
      </c>
    </row>
    <row r="125" spans="1:65" s="13" customFormat="1" ht="11.25">
      <c r="B125" s="203"/>
      <c r="C125" s="204"/>
      <c r="D125" s="194" t="s">
        <v>131</v>
      </c>
      <c r="E125" s="205" t="s">
        <v>1</v>
      </c>
      <c r="F125" s="206" t="s">
        <v>133</v>
      </c>
      <c r="G125" s="204"/>
      <c r="H125" s="207">
        <v>2</v>
      </c>
      <c r="I125" s="208"/>
      <c r="J125" s="204"/>
      <c r="K125" s="204"/>
      <c r="L125" s="209"/>
      <c r="M125" s="210"/>
      <c r="N125" s="211"/>
      <c r="O125" s="211"/>
      <c r="P125" s="211"/>
      <c r="Q125" s="211"/>
      <c r="R125" s="211"/>
      <c r="S125" s="211"/>
      <c r="T125" s="212"/>
      <c r="AT125" s="213" t="s">
        <v>131</v>
      </c>
      <c r="AU125" s="213" t="s">
        <v>82</v>
      </c>
      <c r="AV125" s="13" t="s">
        <v>84</v>
      </c>
      <c r="AW125" s="13" t="s">
        <v>30</v>
      </c>
      <c r="AX125" s="13" t="s">
        <v>74</v>
      </c>
      <c r="AY125" s="213" t="s">
        <v>122</v>
      </c>
    </row>
    <row r="126" spans="1:65" s="14" customFormat="1" ht="11.25">
      <c r="B126" s="214"/>
      <c r="C126" s="215"/>
      <c r="D126" s="194" t="s">
        <v>131</v>
      </c>
      <c r="E126" s="216" t="s">
        <v>1</v>
      </c>
      <c r="F126" s="217" t="s">
        <v>134</v>
      </c>
      <c r="G126" s="215"/>
      <c r="H126" s="218">
        <v>2</v>
      </c>
      <c r="I126" s="219"/>
      <c r="J126" s="215"/>
      <c r="K126" s="215"/>
      <c r="L126" s="220"/>
      <c r="M126" s="221"/>
      <c r="N126" s="222"/>
      <c r="O126" s="222"/>
      <c r="P126" s="222"/>
      <c r="Q126" s="222"/>
      <c r="R126" s="222"/>
      <c r="S126" s="222"/>
      <c r="T126" s="223"/>
      <c r="AT126" s="224" t="s">
        <v>131</v>
      </c>
      <c r="AU126" s="224" t="s">
        <v>82</v>
      </c>
      <c r="AV126" s="14" t="s">
        <v>129</v>
      </c>
      <c r="AW126" s="14" t="s">
        <v>30</v>
      </c>
      <c r="AX126" s="14" t="s">
        <v>82</v>
      </c>
      <c r="AY126" s="224" t="s">
        <v>122</v>
      </c>
    </row>
    <row r="127" spans="1:65" s="12" customFormat="1" ht="11.25">
      <c r="B127" s="192"/>
      <c r="C127" s="193"/>
      <c r="D127" s="194" t="s">
        <v>131</v>
      </c>
      <c r="E127" s="195" t="s">
        <v>1</v>
      </c>
      <c r="F127" s="196" t="s">
        <v>135</v>
      </c>
      <c r="G127" s="193"/>
      <c r="H127" s="195" t="s">
        <v>1</v>
      </c>
      <c r="I127" s="197"/>
      <c r="J127" s="193"/>
      <c r="K127" s="193"/>
      <c r="L127" s="198"/>
      <c r="M127" s="199"/>
      <c r="N127" s="200"/>
      <c r="O127" s="200"/>
      <c r="P127" s="200"/>
      <c r="Q127" s="200"/>
      <c r="R127" s="200"/>
      <c r="S127" s="200"/>
      <c r="T127" s="201"/>
      <c r="AT127" s="202" t="s">
        <v>131</v>
      </c>
      <c r="AU127" s="202" t="s">
        <v>82</v>
      </c>
      <c r="AV127" s="12" t="s">
        <v>82</v>
      </c>
      <c r="AW127" s="12" t="s">
        <v>30</v>
      </c>
      <c r="AX127" s="12" t="s">
        <v>74</v>
      </c>
      <c r="AY127" s="202" t="s">
        <v>122</v>
      </c>
    </row>
    <row r="128" spans="1:65" s="11" customFormat="1" ht="25.9" customHeight="1">
      <c r="B128" s="164"/>
      <c r="C128" s="165"/>
      <c r="D128" s="166" t="s">
        <v>73</v>
      </c>
      <c r="E128" s="167" t="s">
        <v>123</v>
      </c>
      <c r="F128" s="167" t="s">
        <v>136</v>
      </c>
      <c r="G128" s="165"/>
      <c r="H128" s="165"/>
      <c r="I128" s="168"/>
      <c r="J128" s="169">
        <f>BK128</f>
        <v>0</v>
      </c>
      <c r="K128" s="165"/>
      <c r="L128" s="170"/>
      <c r="M128" s="171"/>
      <c r="N128" s="172"/>
      <c r="O128" s="172"/>
      <c r="P128" s="173">
        <f>SUM(P129:P209)</f>
        <v>0</v>
      </c>
      <c r="Q128" s="172"/>
      <c r="R128" s="173">
        <f>SUM(R129:R209)</f>
        <v>1281.0902999999998</v>
      </c>
      <c r="S128" s="172"/>
      <c r="T128" s="174">
        <f>SUM(T129:T209)</f>
        <v>0</v>
      </c>
      <c r="AR128" s="175" t="s">
        <v>137</v>
      </c>
      <c r="AT128" s="176" t="s">
        <v>73</v>
      </c>
      <c r="AU128" s="176" t="s">
        <v>74</v>
      </c>
      <c r="AY128" s="175" t="s">
        <v>122</v>
      </c>
      <c r="BK128" s="177">
        <f>SUM(BK129:BK209)</f>
        <v>0</v>
      </c>
    </row>
    <row r="129" spans="1:65" s="2" customFormat="1" ht="24.2" customHeight="1">
      <c r="A129" s="34"/>
      <c r="B129" s="35"/>
      <c r="C129" s="178" t="s">
        <v>84</v>
      </c>
      <c r="D129" s="178" t="s">
        <v>123</v>
      </c>
      <c r="E129" s="179" t="s">
        <v>138</v>
      </c>
      <c r="F129" s="180" t="s">
        <v>139</v>
      </c>
      <c r="G129" s="181" t="s">
        <v>126</v>
      </c>
      <c r="H129" s="182">
        <v>1</v>
      </c>
      <c r="I129" s="183"/>
      <c r="J129" s="184">
        <f>ROUND(I129*H129,2)</f>
        <v>0</v>
      </c>
      <c r="K129" s="180" t="s">
        <v>127</v>
      </c>
      <c r="L129" s="185"/>
      <c r="M129" s="186" t="s">
        <v>1</v>
      </c>
      <c r="N129" s="187" t="s">
        <v>39</v>
      </c>
      <c r="O129" s="71"/>
      <c r="P129" s="188">
        <f>O129*H129</f>
        <v>0</v>
      </c>
      <c r="Q129" s="188">
        <v>52.683999999999997</v>
      </c>
      <c r="R129" s="188">
        <f>Q129*H129</f>
        <v>52.683999999999997</v>
      </c>
      <c r="S129" s="188">
        <v>0</v>
      </c>
      <c r="T129" s="189">
        <f>S129*H129</f>
        <v>0</v>
      </c>
      <c r="U129" s="34"/>
      <c r="V129" s="34"/>
      <c r="W129" s="34"/>
      <c r="X129" s="34"/>
      <c r="Y129" s="34"/>
      <c r="Z129" s="34"/>
      <c r="AA129" s="34"/>
      <c r="AB129" s="34"/>
      <c r="AC129" s="34"/>
      <c r="AD129" s="34"/>
      <c r="AE129" s="34"/>
      <c r="AR129" s="190" t="s">
        <v>128</v>
      </c>
      <c r="AT129" s="190" t="s">
        <v>123</v>
      </c>
      <c r="AU129" s="190" t="s">
        <v>82</v>
      </c>
      <c r="AY129" s="17" t="s">
        <v>122</v>
      </c>
      <c r="BE129" s="191">
        <f>IF(N129="základní",J129,0)</f>
        <v>0</v>
      </c>
      <c r="BF129" s="191">
        <f>IF(N129="snížená",J129,0)</f>
        <v>0</v>
      </c>
      <c r="BG129" s="191">
        <f>IF(N129="zákl. přenesená",J129,0)</f>
        <v>0</v>
      </c>
      <c r="BH129" s="191">
        <f>IF(N129="sníž. přenesená",J129,0)</f>
        <v>0</v>
      </c>
      <c r="BI129" s="191">
        <f>IF(N129="nulová",J129,0)</f>
        <v>0</v>
      </c>
      <c r="BJ129" s="17" t="s">
        <v>82</v>
      </c>
      <c r="BK129" s="191">
        <f>ROUND(I129*H129,2)</f>
        <v>0</v>
      </c>
      <c r="BL129" s="17" t="s">
        <v>129</v>
      </c>
      <c r="BM129" s="190" t="s">
        <v>140</v>
      </c>
    </row>
    <row r="130" spans="1:65" s="2" customFormat="1" ht="11.25">
      <c r="A130" s="34"/>
      <c r="B130" s="35"/>
      <c r="C130" s="36"/>
      <c r="D130" s="194" t="s">
        <v>141</v>
      </c>
      <c r="E130" s="36"/>
      <c r="F130" s="225" t="s">
        <v>139</v>
      </c>
      <c r="G130" s="36"/>
      <c r="H130" s="36"/>
      <c r="I130" s="226"/>
      <c r="J130" s="36"/>
      <c r="K130" s="36"/>
      <c r="L130" s="39"/>
      <c r="M130" s="227"/>
      <c r="N130" s="228"/>
      <c r="O130" s="71"/>
      <c r="P130" s="71"/>
      <c r="Q130" s="71"/>
      <c r="R130" s="71"/>
      <c r="S130" s="71"/>
      <c r="T130" s="72"/>
      <c r="U130" s="34"/>
      <c r="V130" s="34"/>
      <c r="W130" s="34"/>
      <c r="X130" s="34"/>
      <c r="Y130" s="34"/>
      <c r="Z130" s="34"/>
      <c r="AA130" s="34"/>
      <c r="AB130" s="34"/>
      <c r="AC130" s="34"/>
      <c r="AD130" s="34"/>
      <c r="AE130" s="34"/>
      <c r="AT130" s="17" t="s">
        <v>141</v>
      </c>
      <c r="AU130" s="17" t="s">
        <v>82</v>
      </c>
    </row>
    <row r="131" spans="1:65" s="12" customFormat="1" ht="33.75">
      <c r="B131" s="192"/>
      <c r="C131" s="193"/>
      <c r="D131" s="194" t="s">
        <v>131</v>
      </c>
      <c r="E131" s="195" t="s">
        <v>1</v>
      </c>
      <c r="F131" s="196" t="s">
        <v>142</v>
      </c>
      <c r="G131" s="193"/>
      <c r="H131" s="195" t="s">
        <v>1</v>
      </c>
      <c r="I131" s="197"/>
      <c r="J131" s="193"/>
      <c r="K131" s="193"/>
      <c r="L131" s="198"/>
      <c r="M131" s="199"/>
      <c r="N131" s="200"/>
      <c r="O131" s="200"/>
      <c r="P131" s="200"/>
      <c r="Q131" s="200"/>
      <c r="R131" s="200"/>
      <c r="S131" s="200"/>
      <c r="T131" s="201"/>
      <c r="AT131" s="202" t="s">
        <v>131</v>
      </c>
      <c r="AU131" s="202" t="s">
        <v>82</v>
      </c>
      <c r="AV131" s="12" t="s">
        <v>82</v>
      </c>
      <c r="AW131" s="12" t="s">
        <v>30</v>
      </c>
      <c r="AX131" s="12" t="s">
        <v>74</v>
      </c>
      <c r="AY131" s="202" t="s">
        <v>122</v>
      </c>
    </row>
    <row r="132" spans="1:65" s="13" customFormat="1" ht="11.25">
      <c r="B132" s="203"/>
      <c r="C132" s="204"/>
      <c r="D132" s="194" t="s">
        <v>131</v>
      </c>
      <c r="E132" s="205" t="s">
        <v>1</v>
      </c>
      <c r="F132" s="206" t="s">
        <v>82</v>
      </c>
      <c r="G132" s="204"/>
      <c r="H132" s="207">
        <v>1</v>
      </c>
      <c r="I132" s="208"/>
      <c r="J132" s="204"/>
      <c r="K132" s="204"/>
      <c r="L132" s="209"/>
      <c r="M132" s="210"/>
      <c r="N132" s="211"/>
      <c r="O132" s="211"/>
      <c r="P132" s="211"/>
      <c r="Q132" s="211"/>
      <c r="R132" s="211"/>
      <c r="S132" s="211"/>
      <c r="T132" s="212"/>
      <c r="AT132" s="213" t="s">
        <v>131</v>
      </c>
      <c r="AU132" s="213" t="s">
        <v>82</v>
      </c>
      <c r="AV132" s="13" t="s">
        <v>84</v>
      </c>
      <c r="AW132" s="13" t="s">
        <v>30</v>
      </c>
      <c r="AX132" s="13" t="s">
        <v>74</v>
      </c>
      <c r="AY132" s="213" t="s">
        <v>122</v>
      </c>
    </row>
    <row r="133" spans="1:65" s="14" customFormat="1" ht="11.25">
      <c r="B133" s="214"/>
      <c r="C133" s="215"/>
      <c r="D133" s="194" t="s">
        <v>131</v>
      </c>
      <c r="E133" s="216" t="s">
        <v>1</v>
      </c>
      <c r="F133" s="217" t="s">
        <v>134</v>
      </c>
      <c r="G133" s="215"/>
      <c r="H133" s="218">
        <v>1</v>
      </c>
      <c r="I133" s="219"/>
      <c r="J133" s="215"/>
      <c r="K133" s="215"/>
      <c r="L133" s="220"/>
      <c r="M133" s="221"/>
      <c r="N133" s="222"/>
      <c r="O133" s="222"/>
      <c r="P133" s="222"/>
      <c r="Q133" s="222"/>
      <c r="R133" s="222"/>
      <c r="S133" s="222"/>
      <c r="T133" s="223"/>
      <c r="AT133" s="224" t="s">
        <v>131</v>
      </c>
      <c r="AU133" s="224" t="s">
        <v>82</v>
      </c>
      <c r="AV133" s="14" t="s">
        <v>129</v>
      </c>
      <c r="AW133" s="14" t="s">
        <v>30</v>
      </c>
      <c r="AX133" s="14" t="s">
        <v>82</v>
      </c>
      <c r="AY133" s="224" t="s">
        <v>122</v>
      </c>
    </row>
    <row r="134" spans="1:65" s="2" customFormat="1" ht="24.2" customHeight="1">
      <c r="A134" s="34"/>
      <c r="B134" s="35"/>
      <c r="C134" s="178" t="s">
        <v>137</v>
      </c>
      <c r="D134" s="178" t="s">
        <v>123</v>
      </c>
      <c r="E134" s="179" t="s">
        <v>143</v>
      </c>
      <c r="F134" s="180" t="s">
        <v>144</v>
      </c>
      <c r="G134" s="181" t="s">
        <v>126</v>
      </c>
      <c r="H134" s="182">
        <v>1</v>
      </c>
      <c r="I134" s="183"/>
      <c r="J134" s="184">
        <f>ROUND(I134*H134,2)</f>
        <v>0</v>
      </c>
      <c r="K134" s="180" t="s">
        <v>127</v>
      </c>
      <c r="L134" s="185"/>
      <c r="M134" s="186" t="s">
        <v>1</v>
      </c>
      <c r="N134" s="187" t="s">
        <v>39</v>
      </c>
      <c r="O134" s="71"/>
      <c r="P134" s="188">
        <f>O134*H134</f>
        <v>0</v>
      </c>
      <c r="Q134" s="188">
        <v>62.36</v>
      </c>
      <c r="R134" s="188">
        <f>Q134*H134</f>
        <v>62.36</v>
      </c>
      <c r="S134" s="188">
        <v>0</v>
      </c>
      <c r="T134" s="189">
        <f>S134*H134</f>
        <v>0</v>
      </c>
      <c r="U134" s="34"/>
      <c r="V134" s="34"/>
      <c r="W134" s="34"/>
      <c r="X134" s="34"/>
      <c r="Y134" s="34"/>
      <c r="Z134" s="34"/>
      <c r="AA134" s="34"/>
      <c r="AB134" s="34"/>
      <c r="AC134" s="34"/>
      <c r="AD134" s="34"/>
      <c r="AE134" s="34"/>
      <c r="AR134" s="190" t="s">
        <v>128</v>
      </c>
      <c r="AT134" s="190" t="s">
        <v>123</v>
      </c>
      <c r="AU134" s="190" t="s">
        <v>82</v>
      </c>
      <c r="AY134" s="17" t="s">
        <v>122</v>
      </c>
      <c r="BE134" s="191">
        <f>IF(N134="základní",J134,0)</f>
        <v>0</v>
      </c>
      <c r="BF134" s="191">
        <f>IF(N134="snížená",J134,0)</f>
        <v>0</v>
      </c>
      <c r="BG134" s="191">
        <f>IF(N134="zákl. přenesená",J134,0)</f>
        <v>0</v>
      </c>
      <c r="BH134" s="191">
        <f>IF(N134="sníž. přenesená",J134,0)</f>
        <v>0</v>
      </c>
      <c r="BI134" s="191">
        <f>IF(N134="nulová",J134,0)</f>
        <v>0</v>
      </c>
      <c r="BJ134" s="17" t="s">
        <v>82</v>
      </c>
      <c r="BK134" s="191">
        <f>ROUND(I134*H134,2)</f>
        <v>0</v>
      </c>
      <c r="BL134" s="17" t="s">
        <v>129</v>
      </c>
      <c r="BM134" s="190" t="s">
        <v>145</v>
      </c>
    </row>
    <row r="135" spans="1:65" s="2" customFormat="1" ht="19.5">
      <c r="A135" s="34"/>
      <c r="B135" s="35"/>
      <c r="C135" s="36"/>
      <c r="D135" s="194" t="s">
        <v>141</v>
      </c>
      <c r="E135" s="36"/>
      <c r="F135" s="225" t="s">
        <v>144</v>
      </c>
      <c r="G135" s="36"/>
      <c r="H135" s="36"/>
      <c r="I135" s="226"/>
      <c r="J135" s="36"/>
      <c r="K135" s="36"/>
      <c r="L135" s="39"/>
      <c r="M135" s="227"/>
      <c r="N135" s="228"/>
      <c r="O135" s="71"/>
      <c r="P135" s="71"/>
      <c r="Q135" s="71"/>
      <c r="R135" s="71"/>
      <c r="S135" s="71"/>
      <c r="T135" s="72"/>
      <c r="U135" s="34"/>
      <c r="V135" s="34"/>
      <c r="W135" s="34"/>
      <c r="X135" s="34"/>
      <c r="Y135" s="34"/>
      <c r="Z135" s="34"/>
      <c r="AA135" s="34"/>
      <c r="AB135" s="34"/>
      <c r="AC135" s="34"/>
      <c r="AD135" s="34"/>
      <c r="AE135" s="34"/>
      <c r="AT135" s="17" t="s">
        <v>141</v>
      </c>
      <c r="AU135" s="17" t="s">
        <v>82</v>
      </c>
    </row>
    <row r="136" spans="1:65" s="12" customFormat="1" ht="11.25">
      <c r="B136" s="192"/>
      <c r="C136" s="193"/>
      <c r="D136" s="194" t="s">
        <v>131</v>
      </c>
      <c r="E136" s="195" t="s">
        <v>1</v>
      </c>
      <c r="F136" s="196" t="s">
        <v>146</v>
      </c>
      <c r="G136" s="193"/>
      <c r="H136" s="195" t="s">
        <v>1</v>
      </c>
      <c r="I136" s="197"/>
      <c r="J136" s="193"/>
      <c r="K136" s="193"/>
      <c r="L136" s="198"/>
      <c r="M136" s="199"/>
      <c r="N136" s="200"/>
      <c r="O136" s="200"/>
      <c r="P136" s="200"/>
      <c r="Q136" s="200"/>
      <c r="R136" s="200"/>
      <c r="S136" s="200"/>
      <c r="T136" s="201"/>
      <c r="AT136" s="202" t="s">
        <v>131</v>
      </c>
      <c r="AU136" s="202" t="s">
        <v>82</v>
      </c>
      <c r="AV136" s="12" t="s">
        <v>82</v>
      </c>
      <c r="AW136" s="12" t="s">
        <v>30</v>
      </c>
      <c r="AX136" s="12" t="s">
        <v>74</v>
      </c>
      <c r="AY136" s="202" t="s">
        <v>122</v>
      </c>
    </row>
    <row r="137" spans="1:65" s="13" customFormat="1" ht="11.25">
      <c r="B137" s="203"/>
      <c r="C137" s="204"/>
      <c r="D137" s="194" t="s">
        <v>131</v>
      </c>
      <c r="E137" s="205" t="s">
        <v>1</v>
      </c>
      <c r="F137" s="206" t="s">
        <v>82</v>
      </c>
      <c r="G137" s="204"/>
      <c r="H137" s="207">
        <v>1</v>
      </c>
      <c r="I137" s="208"/>
      <c r="J137" s="204"/>
      <c r="K137" s="204"/>
      <c r="L137" s="209"/>
      <c r="M137" s="210"/>
      <c r="N137" s="211"/>
      <c r="O137" s="211"/>
      <c r="P137" s="211"/>
      <c r="Q137" s="211"/>
      <c r="R137" s="211"/>
      <c r="S137" s="211"/>
      <c r="T137" s="212"/>
      <c r="AT137" s="213" t="s">
        <v>131</v>
      </c>
      <c r="AU137" s="213" t="s">
        <v>82</v>
      </c>
      <c r="AV137" s="13" t="s">
        <v>84</v>
      </c>
      <c r="AW137" s="13" t="s">
        <v>30</v>
      </c>
      <c r="AX137" s="13" t="s">
        <v>74</v>
      </c>
      <c r="AY137" s="213" t="s">
        <v>122</v>
      </c>
    </row>
    <row r="138" spans="1:65" s="14" customFormat="1" ht="11.25">
      <c r="B138" s="214"/>
      <c r="C138" s="215"/>
      <c r="D138" s="194" t="s">
        <v>131</v>
      </c>
      <c r="E138" s="216" t="s">
        <v>1</v>
      </c>
      <c r="F138" s="217" t="s">
        <v>134</v>
      </c>
      <c r="G138" s="215"/>
      <c r="H138" s="218">
        <v>1</v>
      </c>
      <c r="I138" s="219"/>
      <c r="J138" s="215"/>
      <c r="K138" s="215"/>
      <c r="L138" s="220"/>
      <c r="M138" s="221"/>
      <c r="N138" s="222"/>
      <c r="O138" s="222"/>
      <c r="P138" s="222"/>
      <c r="Q138" s="222"/>
      <c r="R138" s="222"/>
      <c r="S138" s="222"/>
      <c r="T138" s="223"/>
      <c r="AT138" s="224" t="s">
        <v>131</v>
      </c>
      <c r="AU138" s="224" t="s">
        <v>82</v>
      </c>
      <c r="AV138" s="14" t="s">
        <v>129</v>
      </c>
      <c r="AW138" s="14" t="s">
        <v>30</v>
      </c>
      <c r="AX138" s="14" t="s">
        <v>82</v>
      </c>
      <c r="AY138" s="224" t="s">
        <v>122</v>
      </c>
    </row>
    <row r="139" spans="1:65" s="2" customFormat="1" ht="24.2" customHeight="1">
      <c r="A139" s="34"/>
      <c r="B139" s="35"/>
      <c r="C139" s="178" t="s">
        <v>129</v>
      </c>
      <c r="D139" s="178" t="s">
        <v>123</v>
      </c>
      <c r="E139" s="179" t="s">
        <v>147</v>
      </c>
      <c r="F139" s="180" t="s">
        <v>148</v>
      </c>
      <c r="G139" s="181" t="s">
        <v>126</v>
      </c>
      <c r="H139" s="182">
        <v>3</v>
      </c>
      <c r="I139" s="183"/>
      <c r="J139" s="184">
        <f>ROUND(I139*H139,2)</f>
        <v>0</v>
      </c>
      <c r="K139" s="180" t="s">
        <v>127</v>
      </c>
      <c r="L139" s="185"/>
      <c r="M139" s="186" t="s">
        <v>1</v>
      </c>
      <c r="N139" s="187" t="s">
        <v>39</v>
      </c>
      <c r="O139" s="71"/>
      <c r="P139" s="188">
        <f>O139*H139</f>
        <v>0</v>
      </c>
      <c r="Q139" s="188">
        <v>31.443000000000001</v>
      </c>
      <c r="R139" s="188">
        <f>Q139*H139</f>
        <v>94.329000000000008</v>
      </c>
      <c r="S139" s="188">
        <v>0</v>
      </c>
      <c r="T139" s="189">
        <f>S139*H139</f>
        <v>0</v>
      </c>
      <c r="U139" s="34"/>
      <c r="V139" s="34"/>
      <c r="W139" s="34"/>
      <c r="X139" s="34"/>
      <c r="Y139" s="34"/>
      <c r="Z139" s="34"/>
      <c r="AA139" s="34"/>
      <c r="AB139" s="34"/>
      <c r="AC139" s="34"/>
      <c r="AD139" s="34"/>
      <c r="AE139" s="34"/>
      <c r="AR139" s="190" t="s">
        <v>128</v>
      </c>
      <c r="AT139" s="190" t="s">
        <v>123</v>
      </c>
      <c r="AU139" s="190" t="s">
        <v>82</v>
      </c>
      <c r="AY139" s="17" t="s">
        <v>122</v>
      </c>
      <c r="BE139" s="191">
        <f>IF(N139="základní",J139,0)</f>
        <v>0</v>
      </c>
      <c r="BF139" s="191">
        <f>IF(N139="snížená",J139,0)</f>
        <v>0</v>
      </c>
      <c r="BG139" s="191">
        <f>IF(N139="zákl. přenesená",J139,0)</f>
        <v>0</v>
      </c>
      <c r="BH139" s="191">
        <f>IF(N139="sníž. přenesená",J139,0)</f>
        <v>0</v>
      </c>
      <c r="BI139" s="191">
        <f>IF(N139="nulová",J139,0)</f>
        <v>0</v>
      </c>
      <c r="BJ139" s="17" t="s">
        <v>82</v>
      </c>
      <c r="BK139" s="191">
        <f>ROUND(I139*H139,2)</f>
        <v>0</v>
      </c>
      <c r="BL139" s="17" t="s">
        <v>129</v>
      </c>
      <c r="BM139" s="190" t="s">
        <v>149</v>
      </c>
    </row>
    <row r="140" spans="1:65" s="2" customFormat="1" ht="19.5">
      <c r="A140" s="34"/>
      <c r="B140" s="35"/>
      <c r="C140" s="36"/>
      <c r="D140" s="194" t="s">
        <v>141</v>
      </c>
      <c r="E140" s="36"/>
      <c r="F140" s="225" t="s">
        <v>148</v>
      </c>
      <c r="G140" s="36"/>
      <c r="H140" s="36"/>
      <c r="I140" s="226"/>
      <c r="J140" s="36"/>
      <c r="K140" s="36"/>
      <c r="L140" s="39"/>
      <c r="M140" s="227"/>
      <c r="N140" s="228"/>
      <c r="O140" s="71"/>
      <c r="P140" s="71"/>
      <c r="Q140" s="71"/>
      <c r="R140" s="71"/>
      <c r="S140" s="71"/>
      <c r="T140" s="72"/>
      <c r="U140" s="34"/>
      <c r="V140" s="34"/>
      <c r="W140" s="34"/>
      <c r="X140" s="34"/>
      <c r="Y140" s="34"/>
      <c r="Z140" s="34"/>
      <c r="AA140" s="34"/>
      <c r="AB140" s="34"/>
      <c r="AC140" s="34"/>
      <c r="AD140" s="34"/>
      <c r="AE140" s="34"/>
      <c r="AT140" s="17" t="s">
        <v>141</v>
      </c>
      <c r="AU140" s="17" t="s">
        <v>82</v>
      </c>
    </row>
    <row r="141" spans="1:65" s="12" customFormat="1" ht="33.75">
      <c r="B141" s="192"/>
      <c r="C141" s="193"/>
      <c r="D141" s="194" t="s">
        <v>131</v>
      </c>
      <c r="E141" s="195" t="s">
        <v>1</v>
      </c>
      <c r="F141" s="196" t="s">
        <v>150</v>
      </c>
      <c r="G141" s="193"/>
      <c r="H141" s="195" t="s">
        <v>1</v>
      </c>
      <c r="I141" s="197"/>
      <c r="J141" s="193"/>
      <c r="K141" s="193"/>
      <c r="L141" s="198"/>
      <c r="M141" s="199"/>
      <c r="N141" s="200"/>
      <c r="O141" s="200"/>
      <c r="P141" s="200"/>
      <c r="Q141" s="200"/>
      <c r="R141" s="200"/>
      <c r="S141" s="200"/>
      <c r="T141" s="201"/>
      <c r="AT141" s="202" t="s">
        <v>131</v>
      </c>
      <c r="AU141" s="202" t="s">
        <v>82</v>
      </c>
      <c r="AV141" s="12" t="s">
        <v>82</v>
      </c>
      <c r="AW141" s="12" t="s">
        <v>30</v>
      </c>
      <c r="AX141" s="12" t="s">
        <v>74</v>
      </c>
      <c r="AY141" s="202" t="s">
        <v>122</v>
      </c>
    </row>
    <row r="142" spans="1:65" s="13" customFormat="1" ht="11.25">
      <c r="B142" s="203"/>
      <c r="C142" s="204"/>
      <c r="D142" s="194" t="s">
        <v>131</v>
      </c>
      <c r="E142" s="205" t="s">
        <v>1</v>
      </c>
      <c r="F142" s="206" t="s">
        <v>82</v>
      </c>
      <c r="G142" s="204"/>
      <c r="H142" s="207">
        <v>1</v>
      </c>
      <c r="I142" s="208"/>
      <c r="J142" s="204"/>
      <c r="K142" s="204"/>
      <c r="L142" s="209"/>
      <c r="M142" s="210"/>
      <c r="N142" s="211"/>
      <c r="O142" s="211"/>
      <c r="P142" s="211"/>
      <c r="Q142" s="211"/>
      <c r="R142" s="211"/>
      <c r="S142" s="211"/>
      <c r="T142" s="212"/>
      <c r="AT142" s="213" t="s">
        <v>131</v>
      </c>
      <c r="AU142" s="213" t="s">
        <v>82</v>
      </c>
      <c r="AV142" s="13" t="s">
        <v>84</v>
      </c>
      <c r="AW142" s="13" t="s">
        <v>30</v>
      </c>
      <c r="AX142" s="13" t="s">
        <v>74</v>
      </c>
      <c r="AY142" s="213" t="s">
        <v>122</v>
      </c>
    </row>
    <row r="143" spans="1:65" s="12" customFormat="1" ht="33.75">
      <c r="B143" s="192"/>
      <c r="C143" s="193"/>
      <c r="D143" s="194" t="s">
        <v>131</v>
      </c>
      <c r="E143" s="195" t="s">
        <v>1</v>
      </c>
      <c r="F143" s="196" t="s">
        <v>151</v>
      </c>
      <c r="G143" s="193"/>
      <c r="H143" s="195" t="s">
        <v>1</v>
      </c>
      <c r="I143" s="197"/>
      <c r="J143" s="193"/>
      <c r="K143" s="193"/>
      <c r="L143" s="198"/>
      <c r="M143" s="199"/>
      <c r="N143" s="200"/>
      <c r="O143" s="200"/>
      <c r="P143" s="200"/>
      <c r="Q143" s="200"/>
      <c r="R143" s="200"/>
      <c r="S143" s="200"/>
      <c r="T143" s="201"/>
      <c r="AT143" s="202" t="s">
        <v>131</v>
      </c>
      <c r="AU143" s="202" t="s">
        <v>82</v>
      </c>
      <c r="AV143" s="12" t="s">
        <v>82</v>
      </c>
      <c r="AW143" s="12" t="s">
        <v>30</v>
      </c>
      <c r="AX143" s="12" t="s">
        <v>74</v>
      </c>
      <c r="AY143" s="202" t="s">
        <v>122</v>
      </c>
    </row>
    <row r="144" spans="1:65" s="13" customFormat="1" ht="11.25">
      <c r="B144" s="203"/>
      <c r="C144" s="204"/>
      <c r="D144" s="194" t="s">
        <v>131</v>
      </c>
      <c r="E144" s="205" t="s">
        <v>1</v>
      </c>
      <c r="F144" s="206" t="s">
        <v>82</v>
      </c>
      <c r="G144" s="204"/>
      <c r="H144" s="207">
        <v>1</v>
      </c>
      <c r="I144" s="208"/>
      <c r="J144" s="204"/>
      <c r="K144" s="204"/>
      <c r="L144" s="209"/>
      <c r="M144" s="210"/>
      <c r="N144" s="211"/>
      <c r="O144" s="211"/>
      <c r="P144" s="211"/>
      <c r="Q144" s="211"/>
      <c r="R144" s="211"/>
      <c r="S144" s="211"/>
      <c r="T144" s="212"/>
      <c r="AT144" s="213" t="s">
        <v>131</v>
      </c>
      <c r="AU144" s="213" t="s">
        <v>82</v>
      </c>
      <c r="AV144" s="13" t="s">
        <v>84</v>
      </c>
      <c r="AW144" s="13" t="s">
        <v>30</v>
      </c>
      <c r="AX144" s="13" t="s">
        <v>74</v>
      </c>
      <c r="AY144" s="213" t="s">
        <v>122</v>
      </c>
    </row>
    <row r="145" spans="1:65" s="12" customFormat="1" ht="33.75">
      <c r="B145" s="192"/>
      <c r="C145" s="193"/>
      <c r="D145" s="194" t="s">
        <v>131</v>
      </c>
      <c r="E145" s="195" t="s">
        <v>1</v>
      </c>
      <c r="F145" s="196" t="s">
        <v>152</v>
      </c>
      <c r="G145" s="193"/>
      <c r="H145" s="195" t="s">
        <v>1</v>
      </c>
      <c r="I145" s="197"/>
      <c r="J145" s="193"/>
      <c r="K145" s="193"/>
      <c r="L145" s="198"/>
      <c r="M145" s="199"/>
      <c r="N145" s="200"/>
      <c r="O145" s="200"/>
      <c r="P145" s="200"/>
      <c r="Q145" s="200"/>
      <c r="R145" s="200"/>
      <c r="S145" s="200"/>
      <c r="T145" s="201"/>
      <c r="AT145" s="202" t="s">
        <v>131</v>
      </c>
      <c r="AU145" s="202" t="s">
        <v>82</v>
      </c>
      <c r="AV145" s="12" t="s">
        <v>82</v>
      </c>
      <c r="AW145" s="12" t="s">
        <v>30</v>
      </c>
      <c r="AX145" s="12" t="s">
        <v>74</v>
      </c>
      <c r="AY145" s="202" t="s">
        <v>122</v>
      </c>
    </row>
    <row r="146" spans="1:65" s="13" customFormat="1" ht="11.25">
      <c r="B146" s="203"/>
      <c r="C146" s="204"/>
      <c r="D146" s="194" t="s">
        <v>131</v>
      </c>
      <c r="E146" s="205" t="s">
        <v>1</v>
      </c>
      <c r="F146" s="206" t="s">
        <v>82</v>
      </c>
      <c r="G146" s="204"/>
      <c r="H146" s="207">
        <v>1</v>
      </c>
      <c r="I146" s="208"/>
      <c r="J146" s="204"/>
      <c r="K146" s="204"/>
      <c r="L146" s="209"/>
      <c r="M146" s="210"/>
      <c r="N146" s="211"/>
      <c r="O146" s="211"/>
      <c r="P146" s="211"/>
      <c r="Q146" s="211"/>
      <c r="R146" s="211"/>
      <c r="S146" s="211"/>
      <c r="T146" s="212"/>
      <c r="AT146" s="213" t="s">
        <v>131</v>
      </c>
      <c r="AU146" s="213" t="s">
        <v>82</v>
      </c>
      <c r="AV146" s="13" t="s">
        <v>84</v>
      </c>
      <c r="AW146" s="13" t="s">
        <v>30</v>
      </c>
      <c r="AX146" s="13" t="s">
        <v>74</v>
      </c>
      <c r="AY146" s="213" t="s">
        <v>122</v>
      </c>
    </row>
    <row r="147" spans="1:65" s="14" customFormat="1" ht="11.25">
      <c r="B147" s="214"/>
      <c r="C147" s="215"/>
      <c r="D147" s="194" t="s">
        <v>131</v>
      </c>
      <c r="E147" s="216" t="s">
        <v>1</v>
      </c>
      <c r="F147" s="217" t="s">
        <v>134</v>
      </c>
      <c r="G147" s="215"/>
      <c r="H147" s="218">
        <v>3</v>
      </c>
      <c r="I147" s="219"/>
      <c r="J147" s="215"/>
      <c r="K147" s="215"/>
      <c r="L147" s="220"/>
      <c r="M147" s="221"/>
      <c r="N147" s="222"/>
      <c r="O147" s="222"/>
      <c r="P147" s="222"/>
      <c r="Q147" s="222"/>
      <c r="R147" s="222"/>
      <c r="S147" s="222"/>
      <c r="T147" s="223"/>
      <c r="AT147" s="224" t="s">
        <v>131</v>
      </c>
      <c r="AU147" s="224" t="s">
        <v>82</v>
      </c>
      <c r="AV147" s="14" t="s">
        <v>129</v>
      </c>
      <c r="AW147" s="14" t="s">
        <v>30</v>
      </c>
      <c r="AX147" s="14" t="s">
        <v>82</v>
      </c>
      <c r="AY147" s="224" t="s">
        <v>122</v>
      </c>
    </row>
    <row r="148" spans="1:65" s="2" customFormat="1" ht="24.2" customHeight="1">
      <c r="A148" s="34"/>
      <c r="B148" s="35"/>
      <c r="C148" s="178" t="s">
        <v>153</v>
      </c>
      <c r="D148" s="178" t="s">
        <v>123</v>
      </c>
      <c r="E148" s="179" t="s">
        <v>154</v>
      </c>
      <c r="F148" s="180" t="s">
        <v>155</v>
      </c>
      <c r="G148" s="181" t="s">
        <v>126</v>
      </c>
      <c r="H148" s="182">
        <v>1</v>
      </c>
      <c r="I148" s="183"/>
      <c r="J148" s="184">
        <f>ROUND(I148*H148,2)</f>
        <v>0</v>
      </c>
      <c r="K148" s="180" t="s">
        <v>127</v>
      </c>
      <c r="L148" s="185"/>
      <c r="M148" s="186" t="s">
        <v>1</v>
      </c>
      <c r="N148" s="187" t="s">
        <v>39</v>
      </c>
      <c r="O148" s="71"/>
      <c r="P148" s="188">
        <f>O148*H148</f>
        <v>0</v>
      </c>
      <c r="Q148" s="188">
        <v>13.943</v>
      </c>
      <c r="R148" s="188">
        <f>Q148*H148</f>
        <v>13.943</v>
      </c>
      <c r="S148" s="188">
        <v>0</v>
      </c>
      <c r="T148" s="189">
        <f>S148*H148</f>
        <v>0</v>
      </c>
      <c r="U148" s="34"/>
      <c r="V148" s="34"/>
      <c r="W148" s="34"/>
      <c r="X148" s="34"/>
      <c r="Y148" s="34"/>
      <c r="Z148" s="34"/>
      <c r="AA148" s="34"/>
      <c r="AB148" s="34"/>
      <c r="AC148" s="34"/>
      <c r="AD148" s="34"/>
      <c r="AE148" s="34"/>
      <c r="AR148" s="190" t="s">
        <v>128</v>
      </c>
      <c r="AT148" s="190" t="s">
        <v>123</v>
      </c>
      <c r="AU148" s="190" t="s">
        <v>82</v>
      </c>
      <c r="AY148" s="17" t="s">
        <v>122</v>
      </c>
      <c r="BE148" s="191">
        <f>IF(N148="základní",J148,0)</f>
        <v>0</v>
      </c>
      <c r="BF148" s="191">
        <f>IF(N148="snížená",J148,0)</f>
        <v>0</v>
      </c>
      <c r="BG148" s="191">
        <f>IF(N148="zákl. přenesená",J148,0)</f>
        <v>0</v>
      </c>
      <c r="BH148" s="191">
        <f>IF(N148="sníž. přenesená",J148,0)</f>
        <v>0</v>
      </c>
      <c r="BI148" s="191">
        <f>IF(N148="nulová",J148,0)</f>
        <v>0</v>
      </c>
      <c r="BJ148" s="17" t="s">
        <v>82</v>
      </c>
      <c r="BK148" s="191">
        <f>ROUND(I148*H148,2)</f>
        <v>0</v>
      </c>
      <c r="BL148" s="17" t="s">
        <v>129</v>
      </c>
      <c r="BM148" s="190" t="s">
        <v>156</v>
      </c>
    </row>
    <row r="149" spans="1:65" s="2" customFormat="1" ht="11.25">
      <c r="A149" s="34"/>
      <c r="B149" s="35"/>
      <c r="C149" s="36"/>
      <c r="D149" s="194" t="s">
        <v>141</v>
      </c>
      <c r="E149" s="36"/>
      <c r="F149" s="225" t="s">
        <v>155</v>
      </c>
      <c r="G149" s="36"/>
      <c r="H149" s="36"/>
      <c r="I149" s="226"/>
      <c r="J149" s="36"/>
      <c r="K149" s="36"/>
      <c r="L149" s="39"/>
      <c r="M149" s="227"/>
      <c r="N149" s="228"/>
      <c r="O149" s="71"/>
      <c r="P149" s="71"/>
      <c r="Q149" s="71"/>
      <c r="R149" s="71"/>
      <c r="S149" s="71"/>
      <c r="T149" s="72"/>
      <c r="U149" s="34"/>
      <c r="V149" s="34"/>
      <c r="W149" s="34"/>
      <c r="X149" s="34"/>
      <c r="Y149" s="34"/>
      <c r="Z149" s="34"/>
      <c r="AA149" s="34"/>
      <c r="AB149" s="34"/>
      <c r="AC149" s="34"/>
      <c r="AD149" s="34"/>
      <c r="AE149" s="34"/>
      <c r="AT149" s="17" t="s">
        <v>141</v>
      </c>
      <c r="AU149" s="17" t="s">
        <v>82</v>
      </c>
    </row>
    <row r="150" spans="1:65" s="12" customFormat="1" ht="33.75">
      <c r="B150" s="192"/>
      <c r="C150" s="193"/>
      <c r="D150" s="194" t="s">
        <v>131</v>
      </c>
      <c r="E150" s="195" t="s">
        <v>1</v>
      </c>
      <c r="F150" s="196" t="s">
        <v>157</v>
      </c>
      <c r="G150" s="193"/>
      <c r="H150" s="195" t="s">
        <v>1</v>
      </c>
      <c r="I150" s="197"/>
      <c r="J150" s="193"/>
      <c r="K150" s="193"/>
      <c r="L150" s="198"/>
      <c r="M150" s="199"/>
      <c r="N150" s="200"/>
      <c r="O150" s="200"/>
      <c r="P150" s="200"/>
      <c r="Q150" s="200"/>
      <c r="R150" s="200"/>
      <c r="S150" s="200"/>
      <c r="T150" s="201"/>
      <c r="AT150" s="202" t="s">
        <v>131</v>
      </c>
      <c r="AU150" s="202" t="s">
        <v>82</v>
      </c>
      <c r="AV150" s="12" t="s">
        <v>82</v>
      </c>
      <c r="AW150" s="12" t="s">
        <v>30</v>
      </c>
      <c r="AX150" s="12" t="s">
        <v>74</v>
      </c>
      <c r="AY150" s="202" t="s">
        <v>122</v>
      </c>
    </row>
    <row r="151" spans="1:65" s="13" customFormat="1" ht="11.25">
      <c r="B151" s="203"/>
      <c r="C151" s="204"/>
      <c r="D151" s="194" t="s">
        <v>131</v>
      </c>
      <c r="E151" s="205" t="s">
        <v>1</v>
      </c>
      <c r="F151" s="206" t="s">
        <v>82</v>
      </c>
      <c r="G151" s="204"/>
      <c r="H151" s="207">
        <v>1</v>
      </c>
      <c r="I151" s="208"/>
      <c r="J151" s="204"/>
      <c r="K151" s="204"/>
      <c r="L151" s="209"/>
      <c r="M151" s="210"/>
      <c r="N151" s="211"/>
      <c r="O151" s="211"/>
      <c r="P151" s="211"/>
      <c r="Q151" s="211"/>
      <c r="R151" s="211"/>
      <c r="S151" s="211"/>
      <c r="T151" s="212"/>
      <c r="AT151" s="213" t="s">
        <v>131</v>
      </c>
      <c r="AU151" s="213" t="s">
        <v>82</v>
      </c>
      <c r="AV151" s="13" t="s">
        <v>84</v>
      </c>
      <c r="AW151" s="13" t="s">
        <v>30</v>
      </c>
      <c r="AX151" s="13" t="s">
        <v>74</v>
      </c>
      <c r="AY151" s="213" t="s">
        <v>122</v>
      </c>
    </row>
    <row r="152" spans="1:65" s="14" customFormat="1" ht="11.25">
      <c r="B152" s="214"/>
      <c r="C152" s="215"/>
      <c r="D152" s="194" t="s">
        <v>131</v>
      </c>
      <c r="E152" s="216" t="s">
        <v>1</v>
      </c>
      <c r="F152" s="217" t="s">
        <v>134</v>
      </c>
      <c r="G152" s="215"/>
      <c r="H152" s="218">
        <v>1</v>
      </c>
      <c r="I152" s="219"/>
      <c r="J152" s="215"/>
      <c r="K152" s="215"/>
      <c r="L152" s="220"/>
      <c r="M152" s="221"/>
      <c r="N152" s="222"/>
      <c r="O152" s="222"/>
      <c r="P152" s="222"/>
      <c r="Q152" s="222"/>
      <c r="R152" s="222"/>
      <c r="S152" s="222"/>
      <c r="T152" s="223"/>
      <c r="AT152" s="224" t="s">
        <v>131</v>
      </c>
      <c r="AU152" s="224" t="s">
        <v>82</v>
      </c>
      <c r="AV152" s="14" t="s">
        <v>129</v>
      </c>
      <c r="AW152" s="14" t="s">
        <v>30</v>
      </c>
      <c r="AX152" s="14" t="s">
        <v>82</v>
      </c>
      <c r="AY152" s="224" t="s">
        <v>122</v>
      </c>
    </row>
    <row r="153" spans="1:65" s="2" customFormat="1" ht="24.2" customHeight="1">
      <c r="A153" s="34"/>
      <c r="B153" s="35"/>
      <c r="C153" s="178" t="s">
        <v>158</v>
      </c>
      <c r="D153" s="178" t="s">
        <v>123</v>
      </c>
      <c r="E153" s="179" t="s">
        <v>159</v>
      </c>
      <c r="F153" s="180" t="s">
        <v>160</v>
      </c>
      <c r="G153" s="181" t="s">
        <v>126</v>
      </c>
      <c r="H153" s="182">
        <v>41</v>
      </c>
      <c r="I153" s="183"/>
      <c r="J153" s="184">
        <f>ROUND(I153*H153,2)</f>
        <v>0</v>
      </c>
      <c r="K153" s="180" t="s">
        <v>127</v>
      </c>
      <c r="L153" s="185"/>
      <c r="M153" s="186" t="s">
        <v>1</v>
      </c>
      <c r="N153" s="187" t="s">
        <v>39</v>
      </c>
      <c r="O153" s="71"/>
      <c r="P153" s="188">
        <f>O153*H153</f>
        <v>0</v>
      </c>
      <c r="Q153" s="188">
        <v>0.32729999999999998</v>
      </c>
      <c r="R153" s="188">
        <f>Q153*H153</f>
        <v>13.4193</v>
      </c>
      <c r="S153" s="188">
        <v>0</v>
      </c>
      <c r="T153" s="189">
        <f>S153*H153</f>
        <v>0</v>
      </c>
      <c r="U153" s="34"/>
      <c r="V153" s="34"/>
      <c r="W153" s="34"/>
      <c r="X153" s="34"/>
      <c r="Y153" s="34"/>
      <c r="Z153" s="34"/>
      <c r="AA153" s="34"/>
      <c r="AB153" s="34"/>
      <c r="AC153" s="34"/>
      <c r="AD153" s="34"/>
      <c r="AE153" s="34"/>
      <c r="AR153" s="190" t="s">
        <v>128</v>
      </c>
      <c r="AT153" s="190" t="s">
        <v>123</v>
      </c>
      <c r="AU153" s="190" t="s">
        <v>82</v>
      </c>
      <c r="AY153" s="17" t="s">
        <v>122</v>
      </c>
      <c r="BE153" s="191">
        <f>IF(N153="základní",J153,0)</f>
        <v>0</v>
      </c>
      <c r="BF153" s="191">
        <f>IF(N153="snížená",J153,0)</f>
        <v>0</v>
      </c>
      <c r="BG153" s="191">
        <f>IF(N153="zákl. přenesená",J153,0)</f>
        <v>0</v>
      </c>
      <c r="BH153" s="191">
        <f>IF(N153="sníž. přenesená",J153,0)</f>
        <v>0</v>
      </c>
      <c r="BI153" s="191">
        <f>IF(N153="nulová",J153,0)</f>
        <v>0</v>
      </c>
      <c r="BJ153" s="17" t="s">
        <v>82</v>
      </c>
      <c r="BK153" s="191">
        <f>ROUND(I153*H153,2)</f>
        <v>0</v>
      </c>
      <c r="BL153" s="17" t="s">
        <v>129</v>
      </c>
      <c r="BM153" s="190" t="s">
        <v>161</v>
      </c>
    </row>
    <row r="154" spans="1:65" s="2" customFormat="1" ht="19.5">
      <c r="A154" s="34"/>
      <c r="B154" s="35"/>
      <c r="C154" s="36"/>
      <c r="D154" s="194" t="s">
        <v>141</v>
      </c>
      <c r="E154" s="36"/>
      <c r="F154" s="225" t="s">
        <v>160</v>
      </c>
      <c r="G154" s="36"/>
      <c r="H154" s="36"/>
      <c r="I154" s="226"/>
      <c r="J154" s="36"/>
      <c r="K154" s="36"/>
      <c r="L154" s="39"/>
      <c r="M154" s="227"/>
      <c r="N154" s="228"/>
      <c r="O154" s="71"/>
      <c r="P154" s="71"/>
      <c r="Q154" s="71"/>
      <c r="R154" s="71"/>
      <c r="S154" s="71"/>
      <c r="T154" s="72"/>
      <c r="U154" s="34"/>
      <c r="V154" s="34"/>
      <c r="W154" s="34"/>
      <c r="X154" s="34"/>
      <c r="Y154" s="34"/>
      <c r="Z154" s="34"/>
      <c r="AA154" s="34"/>
      <c r="AB154" s="34"/>
      <c r="AC154" s="34"/>
      <c r="AD154" s="34"/>
      <c r="AE154" s="34"/>
      <c r="AT154" s="17" t="s">
        <v>141</v>
      </c>
      <c r="AU154" s="17" t="s">
        <v>82</v>
      </c>
    </row>
    <row r="155" spans="1:65" s="12" customFormat="1" ht="11.25">
      <c r="B155" s="192"/>
      <c r="C155" s="193"/>
      <c r="D155" s="194" t="s">
        <v>131</v>
      </c>
      <c r="E155" s="195" t="s">
        <v>1</v>
      </c>
      <c r="F155" s="196" t="s">
        <v>162</v>
      </c>
      <c r="G155" s="193"/>
      <c r="H155" s="195" t="s">
        <v>1</v>
      </c>
      <c r="I155" s="197"/>
      <c r="J155" s="193"/>
      <c r="K155" s="193"/>
      <c r="L155" s="198"/>
      <c r="M155" s="199"/>
      <c r="N155" s="200"/>
      <c r="O155" s="200"/>
      <c r="P155" s="200"/>
      <c r="Q155" s="200"/>
      <c r="R155" s="200"/>
      <c r="S155" s="200"/>
      <c r="T155" s="201"/>
      <c r="AT155" s="202" t="s">
        <v>131</v>
      </c>
      <c r="AU155" s="202" t="s">
        <v>82</v>
      </c>
      <c r="AV155" s="12" t="s">
        <v>82</v>
      </c>
      <c r="AW155" s="12" t="s">
        <v>30</v>
      </c>
      <c r="AX155" s="12" t="s">
        <v>74</v>
      </c>
      <c r="AY155" s="202" t="s">
        <v>122</v>
      </c>
    </row>
    <row r="156" spans="1:65" s="13" customFormat="1" ht="11.25">
      <c r="B156" s="203"/>
      <c r="C156" s="204"/>
      <c r="D156" s="194" t="s">
        <v>131</v>
      </c>
      <c r="E156" s="205" t="s">
        <v>1</v>
      </c>
      <c r="F156" s="206" t="s">
        <v>163</v>
      </c>
      <c r="G156" s="204"/>
      <c r="H156" s="207">
        <v>41</v>
      </c>
      <c r="I156" s="208"/>
      <c r="J156" s="204"/>
      <c r="K156" s="204"/>
      <c r="L156" s="209"/>
      <c r="M156" s="210"/>
      <c r="N156" s="211"/>
      <c r="O156" s="211"/>
      <c r="P156" s="211"/>
      <c r="Q156" s="211"/>
      <c r="R156" s="211"/>
      <c r="S156" s="211"/>
      <c r="T156" s="212"/>
      <c r="AT156" s="213" t="s">
        <v>131</v>
      </c>
      <c r="AU156" s="213" t="s">
        <v>82</v>
      </c>
      <c r="AV156" s="13" t="s">
        <v>84</v>
      </c>
      <c r="AW156" s="13" t="s">
        <v>30</v>
      </c>
      <c r="AX156" s="13" t="s">
        <v>74</v>
      </c>
      <c r="AY156" s="213" t="s">
        <v>122</v>
      </c>
    </row>
    <row r="157" spans="1:65" s="14" customFormat="1" ht="11.25">
      <c r="B157" s="214"/>
      <c r="C157" s="215"/>
      <c r="D157" s="194" t="s">
        <v>131</v>
      </c>
      <c r="E157" s="216" t="s">
        <v>1</v>
      </c>
      <c r="F157" s="217" t="s">
        <v>134</v>
      </c>
      <c r="G157" s="215"/>
      <c r="H157" s="218">
        <v>41</v>
      </c>
      <c r="I157" s="219"/>
      <c r="J157" s="215"/>
      <c r="K157" s="215"/>
      <c r="L157" s="220"/>
      <c r="M157" s="221"/>
      <c r="N157" s="222"/>
      <c r="O157" s="222"/>
      <c r="P157" s="222"/>
      <c r="Q157" s="222"/>
      <c r="R157" s="222"/>
      <c r="S157" s="222"/>
      <c r="T157" s="223"/>
      <c r="AT157" s="224" t="s">
        <v>131</v>
      </c>
      <c r="AU157" s="224" t="s">
        <v>82</v>
      </c>
      <c r="AV157" s="14" t="s">
        <v>129</v>
      </c>
      <c r="AW157" s="14" t="s">
        <v>30</v>
      </c>
      <c r="AX157" s="14" t="s">
        <v>82</v>
      </c>
      <c r="AY157" s="224" t="s">
        <v>122</v>
      </c>
    </row>
    <row r="158" spans="1:65" s="2" customFormat="1" ht="16.5" customHeight="1">
      <c r="A158" s="34"/>
      <c r="B158" s="35"/>
      <c r="C158" s="178" t="s">
        <v>164</v>
      </c>
      <c r="D158" s="178" t="s">
        <v>123</v>
      </c>
      <c r="E158" s="179" t="s">
        <v>165</v>
      </c>
      <c r="F158" s="180" t="s">
        <v>166</v>
      </c>
      <c r="G158" s="181" t="s">
        <v>167</v>
      </c>
      <c r="H158" s="182">
        <v>25.31</v>
      </c>
      <c r="I158" s="183"/>
      <c r="J158" s="184">
        <f>ROUND(I158*H158,2)</f>
        <v>0</v>
      </c>
      <c r="K158" s="180" t="s">
        <v>127</v>
      </c>
      <c r="L158" s="185"/>
      <c r="M158" s="186" t="s">
        <v>1</v>
      </c>
      <c r="N158" s="187" t="s">
        <v>39</v>
      </c>
      <c r="O158" s="71"/>
      <c r="P158" s="188">
        <f>O158*H158</f>
        <v>0</v>
      </c>
      <c r="Q158" s="188">
        <v>1</v>
      </c>
      <c r="R158" s="188">
        <f>Q158*H158</f>
        <v>25.31</v>
      </c>
      <c r="S158" s="188">
        <v>0</v>
      </c>
      <c r="T158" s="189">
        <f>S158*H158</f>
        <v>0</v>
      </c>
      <c r="U158" s="34"/>
      <c r="V158" s="34"/>
      <c r="W158" s="34"/>
      <c r="X158" s="34"/>
      <c r="Y158" s="34"/>
      <c r="Z158" s="34"/>
      <c r="AA158" s="34"/>
      <c r="AB158" s="34"/>
      <c r="AC158" s="34"/>
      <c r="AD158" s="34"/>
      <c r="AE158" s="34"/>
      <c r="AR158" s="190" t="s">
        <v>128</v>
      </c>
      <c r="AT158" s="190" t="s">
        <v>123</v>
      </c>
      <c r="AU158" s="190" t="s">
        <v>82</v>
      </c>
      <c r="AY158" s="17" t="s">
        <v>122</v>
      </c>
      <c r="BE158" s="191">
        <f>IF(N158="základní",J158,0)</f>
        <v>0</v>
      </c>
      <c r="BF158" s="191">
        <f>IF(N158="snížená",J158,0)</f>
        <v>0</v>
      </c>
      <c r="BG158" s="191">
        <f>IF(N158="zákl. přenesená",J158,0)</f>
        <v>0</v>
      </c>
      <c r="BH158" s="191">
        <f>IF(N158="sníž. přenesená",J158,0)</f>
        <v>0</v>
      </c>
      <c r="BI158" s="191">
        <f>IF(N158="nulová",J158,0)</f>
        <v>0</v>
      </c>
      <c r="BJ158" s="17" t="s">
        <v>82</v>
      </c>
      <c r="BK158" s="191">
        <f>ROUND(I158*H158,2)</f>
        <v>0</v>
      </c>
      <c r="BL158" s="17" t="s">
        <v>129</v>
      </c>
      <c r="BM158" s="190" t="s">
        <v>168</v>
      </c>
    </row>
    <row r="159" spans="1:65" s="2" customFormat="1" ht="11.25">
      <c r="A159" s="34"/>
      <c r="B159" s="35"/>
      <c r="C159" s="36"/>
      <c r="D159" s="194" t="s">
        <v>141</v>
      </c>
      <c r="E159" s="36"/>
      <c r="F159" s="225" t="s">
        <v>166</v>
      </c>
      <c r="G159" s="36"/>
      <c r="H159" s="36"/>
      <c r="I159" s="226"/>
      <c r="J159" s="36"/>
      <c r="K159" s="36"/>
      <c r="L159" s="39"/>
      <c r="M159" s="227"/>
      <c r="N159" s="228"/>
      <c r="O159" s="71"/>
      <c r="P159" s="71"/>
      <c r="Q159" s="71"/>
      <c r="R159" s="71"/>
      <c r="S159" s="71"/>
      <c r="T159" s="72"/>
      <c r="U159" s="34"/>
      <c r="V159" s="34"/>
      <c r="W159" s="34"/>
      <c r="X159" s="34"/>
      <c r="Y159" s="34"/>
      <c r="Z159" s="34"/>
      <c r="AA159" s="34"/>
      <c r="AB159" s="34"/>
      <c r="AC159" s="34"/>
      <c r="AD159" s="34"/>
      <c r="AE159" s="34"/>
      <c r="AT159" s="17" t="s">
        <v>141</v>
      </c>
      <c r="AU159" s="17" t="s">
        <v>82</v>
      </c>
    </row>
    <row r="160" spans="1:65" s="12" customFormat="1" ht="11.25">
      <c r="B160" s="192"/>
      <c r="C160" s="193"/>
      <c r="D160" s="194" t="s">
        <v>131</v>
      </c>
      <c r="E160" s="195" t="s">
        <v>1</v>
      </c>
      <c r="F160" s="196" t="s">
        <v>169</v>
      </c>
      <c r="G160" s="193"/>
      <c r="H160" s="195" t="s">
        <v>1</v>
      </c>
      <c r="I160" s="197"/>
      <c r="J160" s="193"/>
      <c r="K160" s="193"/>
      <c r="L160" s="198"/>
      <c r="M160" s="199"/>
      <c r="N160" s="200"/>
      <c r="O160" s="200"/>
      <c r="P160" s="200"/>
      <c r="Q160" s="200"/>
      <c r="R160" s="200"/>
      <c r="S160" s="200"/>
      <c r="T160" s="201"/>
      <c r="AT160" s="202" t="s">
        <v>131</v>
      </c>
      <c r="AU160" s="202" t="s">
        <v>82</v>
      </c>
      <c r="AV160" s="12" t="s">
        <v>82</v>
      </c>
      <c r="AW160" s="12" t="s">
        <v>30</v>
      </c>
      <c r="AX160" s="12" t="s">
        <v>74</v>
      </c>
      <c r="AY160" s="202" t="s">
        <v>122</v>
      </c>
    </row>
    <row r="161" spans="1:65" s="12" customFormat="1" ht="11.25">
      <c r="B161" s="192"/>
      <c r="C161" s="193"/>
      <c r="D161" s="194" t="s">
        <v>131</v>
      </c>
      <c r="E161" s="195" t="s">
        <v>1</v>
      </c>
      <c r="F161" s="196" t="s">
        <v>170</v>
      </c>
      <c r="G161" s="193"/>
      <c r="H161" s="195" t="s">
        <v>1</v>
      </c>
      <c r="I161" s="197"/>
      <c r="J161" s="193"/>
      <c r="K161" s="193"/>
      <c r="L161" s="198"/>
      <c r="M161" s="199"/>
      <c r="N161" s="200"/>
      <c r="O161" s="200"/>
      <c r="P161" s="200"/>
      <c r="Q161" s="200"/>
      <c r="R161" s="200"/>
      <c r="S161" s="200"/>
      <c r="T161" s="201"/>
      <c r="AT161" s="202" t="s">
        <v>131</v>
      </c>
      <c r="AU161" s="202" t="s">
        <v>82</v>
      </c>
      <c r="AV161" s="12" t="s">
        <v>82</v>
      </c>
      <c r="AW161" s="12" t="s">
        <v>30</v>
      </c>
      <c r="AX161" s="12" t="s">
        <v>74</v>
      </c>
      <c r="AY161" s="202" t="s">
        <v>122</v>
      </c>
    </row>
    <row r="162" spans="1:65" s="13" customFormat="1" ht="11.25">
      <c r="B162" s="203"/>
      <c r="C162" s="204"/>
      <c r="D162" s="194" t="s">
        <v>131</v>
      </c>
      <c r="E162" s="205" t="s">
        <v>1</v>
      </c>
      <c r="F162" s="206" t="s">
        <v>171</v>
      </c>
      <c r="G162" s="204"/>
      <c r="H162" s="207">
        <v>13.750999999999999</v>
      </c>
      <c r="I162" s="208"/>
      <c r="J162" s="204"/>
      <c r="K162" s="204"/>
      <c r="L162" s="209"/>
      <c r="M162" s="210"/>
      <c r="N162" s="211"/>
      <c r="O162" s="211"/>
      <c r="P162" s="211"/>
      <c r="Q162" s="211"/>
      <c r="R162" s="211"/>
      <c r="S162" s="211"/>
      <c r="T162" s="212"/>
      <c r="AT162" s="213" t="s">
        <v>131</v>
      </c>
      <c r="AU162" s="213" t="s">
        <v>82</v>
      </c>
      <c r="AV162" s="13" t="s">
        <v>84</v>
      </c>
      <c r="AW162" s="13" t="s">
        <v>30</v>
      </c>
      <c r="AX162" s="13" t="s">
        <v>74</v>
      </c>
      <c r="AY162" s="213" t="s">
        <v>122</v>
      </c>
    </row>
    <row r="163" spans="1:65" s="12" customFormat="1" ht="11.25">
      <c r="B163" s="192"/>
      <c r="C163" s="193"/>
      <c r="D163" s="194" t="s">
        <v>131</v>
      </c>
      <c r="E163" s="195" t="s">
        <v>1</v>
      </c>
      <c r="F163" s="196" t="s">
        <v>172</v>
      </c>
      <c r="G163" s="193"/>
      <c r="H163" s="195" t="s">
        <v>1</v>
      </c>
      <c r="I163" s="197"/>
      <c r="J163" s="193"/>
      <c r="K163" s="193"/>
      <c r="L163" s="198"/>
      <c r="M163" s="199"/>
      <c r="N163" s="200"/>
      <c r="O163" s="200"/>
      <c r="P163" s="200"/>
      <c r="Q163" s="200"/>
      <c r="R163" s="200"/>
      <c r="S163" s="200"/>
      <c r="T163" s="201"/>
      <c r="AT163" s="202" t="s">
        <v>131</v>
      </c>
      <c r="AU163" s="202" t="s">
        <v>82</v>
      </c>
      <c r="AV163" s="12" t="s">
        <v>82</v>
      </c>
      <c r="AW163" s="12" t="s">
        <v>30</v>
      </c>
      <c r="AX163" s="12" t="s">
        <v>74</v>
      </c>
      <c r="AY163" s="202" t="s">
        <v>122</v>
      </c>
    </row>
    <row r="164" spans="1:65" s="13" customFormat="1" ht="11.25">
      <c r="B164" s="203"/>
      <c r="C164" s="204"/>
      <c r="D164" s="194" t="s">
        <v>131</v>
      </c>
      <c r="E164" s="205" t="s">
        <v>1</v>
      </c>
      <c r="F164" s="206" t="s">
        <v>173</v>
      </c>
      <c r="G164" s="204"/>
      <c r="H164" s="207">
        <v>2.5920000000000001</v>
      </c>
      <c r="I164" s="208"/>
      <c r="J164" s="204"/>
      <c r="K164" s="204"/>
      <c r="L164" s="209"/>
      <c r="M164" s="210"/>
      <c r="N164" s="211"/>
      <c r="O164" s="211"/>
      <c r="P164" s="211"/>
      <c r="Q164" s="211"/>
      <c r="R164" s="211"/>
      <c r="S164" s="211"/>
      <c r="T164" s="212"/>
      <c r="AT164" s="213" t="s">
        <v>131</v>
      </c>
      <c r="AU164" s="213" t="s">
        <v>82</v>
      </c>
      <c r="AV164" s="13" t="s">
        <v>84</v>
      </c>
      <c r="AW164" s="13" t="s">
        <v>30</v>
      </c>
      <c r="AX164" s="13" t="s">
        <v>74</v>
      </c>
      <c r="AY164" s="213" t="s">
        <v>122</v>
      </c>
    </row>
    <row r="165" spans="1:65" s="12" customFormat="1" ht="11.25">
      <c r="B165" s="192"/>
      <c r="C165" s="193"/>
      <c r="D165" s="194" t="s">
        <v>131</v>
      </c>
      <c r="E165" s="195" t="s">
        <v>1</v>
      </c>
      <c r="F165" s="196" t="s">
        <v>174</v>
      </c>
      <c r="G165" s="193"/>
      <c r="H165" s="195" t="s">
        <v>1</v>
      </c>
      <c r="I165" s="197"/>
      <c r="J165" s="193"/>
      <c r="K165" s="193"/>
      <c r="L165" s="198"/>
      <c r="M165" s="199"/>
      <c r="N165" s="200"/>
      <c r="O165" s="200"/>
      <c r="P165" s="200"/>
      <c r="Q165" s="200"/>
      <c r="R165" s="200"/>
      <c r="S165" s="200"/>
      <c r="T165" s="201"/>
      <c r="AT165" s="202" t="s">
        <v>131</v>
      </c>
      <c r="AU165" s="202" t="s">
        <v>82</v>
      </c>
      <c r="AV165" s="12" t="s">
        <v>82</v>
      </c>
      <c r="AW165" s="12" t="s">
        <v>30</v>
      </c>
      <c r="AX165" s="12" t="s">
        <v>74</v>
      </c>
      <c r="AY165" s="202" t="s">
        <v>122</v>
      </c>
    </row>
    <row r="166" spans="1:65" s="13" customFormat="1" ht="11.25">
      <c r="B166" s="203"/>
      <c r="C166" s="204"/>
      <c r="D166" s="194" t="s">
        <v>131</v>
      </c>
      <c r="E166" s="205" t="s">
        <v>1</v>
      </c>
      <c r="F166" s="206" t="s">
        <v>175</v>
      </c>
      <c r="G166" s="204"/>
      <c r="H166" s="207">
        <v>2.0790000000000002</v>
      </c>
      <c r="I166" s="208"/>
      <c r="J166" s="204"/>
      <c r="K166" s="204"/>
      <c r="L166" s="209"/>
      <c r="M166" s="210"/>
      <c r="N166" s="211"/>
      <c r="O166" s="211"/>
      <c r="P166" s="211"/>
      <c r="Q166" s="211"/>
      <c r="R166" s="211"/>
      <c r="S166" s="211"/>
      <c r="T166" s="212"/>
      <c r="AT166" s="213" t="s">
        <v>131</v>
      </c>
      <c r="AU166" s="213" t="s">
        <v>82</v>
      </c>
      <c r="AV166" s="13" t="s">
        <v>84</v>
      </c>
      <c r="AW166" s="13" t="s">
        <v>30</v>
      </c>
      <c r="AX166" s="13" t="s">
        <v>74</v>
      </c>
      <c r="AY166" s="213" t="s">
        <v>122</v>
      </c>
    </row>
    <row r="167" spans="1:65" s="12" customFormat="1" ht="11.25">
      <c r="B167" s="192"/>
      <c r="C167" s="193"/>
      <c r="D167" s="194" t="s">
        <v>131</v>
      </c>
      <c r="E167" s="195" t="s">
        <v>1</v>
      </c>
      <c r="F167" s="196" t="s">
        <v>176</v>
      </c>
      <c r="G167" s="193"/>
      <c r="H167" s="195" t="s">
        <v>1</v>
      </c>
      <c r="I167" s="197"/>
      <c r="J167" s="193"/>
      <c r="K167" s="193"/>
      <c r="L167" s="198"/>
      <c r="M167" s="199"/>
      <c r="N167" s="200"/>
      <c r="O167" s="200"/>
      <c r="P167" s="200"/>
      <c r="Q167" s="200"/>
      <c r="R167" s="200"/>
      <c r="S167" s="200"/>
      <c r="T167" s="201"/>
      <c r="AT167" s="202" t="s">
        <v>131</v>
      </c>
      <c r="AU167" s="202" t="s">
        <v>82</v>
      </c>
      <c r="AV167" s="12" t="s">
        <v>82</v>
      </c>
      <c r="AW167" s="12" t="s">
        <v>30</v>
      </c>
      <c r="AX167" s="12" t="s">
        <v>74</v>
      </c>
      <c r="AY167" s="202" t="s">
        <v>122</v>
      </c>
    </row>
    <row r="168" spans="1:65" s="13" customFormat="1" ht="11.25">
      <c r="B168" s="203"/>
      <c r="C168" s="204"/>
      <c r="D168" s="194" t="s">
        <v>131</v>
      </c>
      <c r="E168" s="205" t="s">
        <v>1</v>
      </c>
      <c r="F168" s="206" t="s">
        <v>177</v>
      </c>
      <c r="G168" s="204"/>
      <c r="H168" s="207">
        <v>6.8879999999999999</v>
      </c>
      <c r="I168" s="208"/>
      <c r="J168" s="204"/>
      <c r="K168" s="204"/>
      <c r="L168" s="209"/>
      <c r="M168" s="210"/>
      <c r="N168" s="211"/>
      <c r="O168" s="211"/>
      <c r="P168" s="211"/>
      <c r="Q168" s="211"/>
      <c r="R168" s="211"/>
      <c r="S168" s="211"/>
      <c r="T168" s="212"/>
      <c r="AT168" s="213" t="s">
        <v>131</v>
      </c>
      <c r="AU168" s="213" t="s">
        <v>82</v>
      </c>
      <c r="AV168" s="13" t="s">
        <v>84</v>
      </c>
      <c r="AW168" s="13" t="s">
        <v>30</v>
      </c>
      <c r="AX168" s="13" t="s">
        <v>74</v>
      </c>
      <c r="AY168" s="213" t="s">
        <v>122</v>
      </c>
    </row>
    <row r="169" spans="1:65" s="14" customFormat="1" ht="11.25">
      <c r="B169" s="214"/>
      <c r="C169" s="215"/>
      <c r="D169" s="194" t="s">
        <v>131</v>
      </c>
      <c r="E169" s="216" t="s">
        <v>1</v>
      </c>
      <c r="F169" s="217" t="s">
        <v>134</v>
      </c>
      <c r="G169" s="215"/>
      <c r="H169" s="218">
        <v>25.310000000000002</v>
      </c>
      <c r="I169" s="219"/>
      <c r="J169" s="215"/>
      <c r="K169" s="215"/>
      <c r="L169" s="220"/>
      <c r="M169" s="221"/>
      <c r="N169" s="222"/>
      <c r="O169" s="222"/>
      <c r="P169" s="222"/>
      <c r="Q169" s="222"/>
      <c r="R169" s="222"/>
      <c r="S169" s="222"/>
      <c r="T169" s="223"/>
      <c r="AT169" s="224" t="s">
        <v>131</v>
      </c>
      <c r="AU169" s="224" t="s">
        <v>82</v>
      </c>
      <c r="AV169" s="14" t="s">
        <v>129</v>
      </c>
      <c r="AW169" s="14" t="s">
        <v>30</v>
      </c>
      <c r="AX169" s="14" t="s">
        <v>82</v>
      </c>
      <c r="AY169" s="224" t="s">
        <v>122</v>
      </c>
    </row>
    <row r="170" spans="1:65" s="2" customFormat="1" ht="16.5" customHeight="1">
      <c r="A170" s="34"/>
      <c r="B170" s="35"/>
      <c r="C170" s="178" t="s">
        <v>128</v>
      </c>
      <c r="D170" s="178" t="s">
        <v>123</v>
      </c>
      <c r="E170" s="179" t="s">
        <v>178</v>
      </c>
      <c r="F170" s="180" t="s">
        <v>179</v>
      </c>
      <c r="G170" s="181" t="s">
        <v>167</v>
      </c>
      <c r="H170" s="182">
        <v>1019.045</v>
      </c>
      <c r="I170" s="183"/>
      <c r="J170" s="184">
        <f>ROUND(I170*H170,2)</f>
        <v>0</v>
      </c>
      <c r="K170" s="180" t="s">
        <v>127</v>
      </c>
      <c r="L170" s="185"/>
      <c r="M170" s="186" t="s">
        <v>1</v>
      </c>
      <c r="N170" s="187" t="s">
        <v>39</v>
      </c>
      <c r="O170" s="71"/>
      <c r="P170" s="188">
        <f>O170*H170</f>
        <v>0</v>
      </c>
      <c r="Q170" s="188">
        <v>1</v>
      </c>
      <c r="R170" s="188">
        <f>Q170*H170</f>
        <v>1019.045</v>
      </c>
      <c r="S170" s="188">
        <v>0</v>
      </c>
      <c r="T170" s="189">
        <f>S170*H170</f>
        <v>0</v>
      </c>
      <c r="U170" s="34"/>
      <c r="V170" s="34"/>
      <c r="W170" s="34"/>
      <c r="X170" s="34"/>
      <c r="Y170" s="34"/>
      <c r="Z170" s="34"/>
      <c r="AA170" s="34"/>
      <c r="AB170" s="34"/>
      <c r="AC170" s="34"/>
      <c r="AD170" s="34"/>
      <c r="AE170" s="34"/>
      <c r="AR170" s="190" t="s">
        <v>128</v>
      </c>
      <c r="AT170" s="190" t="s">
        <v>123</v>
      </c>
      <c r="AU170" s="190" t="s">
        <v>82</v>
      </c>
      <c r="AY170" s="17" t="s">
        <v>122</v>
      </c>
      <c r="BE170" s="191">
        <f>IF(N170="základní",J170,0)</f>
        <v>0</v>
      </c>
      <c r="BF170" s="191">
        <f>IF(N170="snížená",J170,0)</f>
        <v>0</v>
      </c>
      <c r="BG170" s="191">
        <f>IF(N170="zákl. přenesená",J170,0)</f>
        <v>0</v>
      </c>
      <c r="BH170" s="191">
        <f>IF(N170="sníž. přenesená",J170,0)</f>
        <v>0</v>
      </c>
      <c r="BI170" s="191">
        <f>IF(N170="nulová",J170,0)</f>
        <v>0</v>
      </c>
      <c r="BJ170" s="17" t="s">
        <v>82</v>
      </c>
      <c r="BK170" s="191">
        <f>ROUND(I170*H170,2)</f>
        <v>0</v>
      </c>
      <c r="BL170" s="17" t="s">
        <v>129</v>
      </c>
      <c r="BM170" s="190" t="s">
        <v>180</v>
      </c>
    </row>
    <row r="171" spans="1:65" s="2" customFormat="1" ht="11.25">
      <c r="A171" s="34"/>
      <c r="B171" s="35"/>
      <c r="C171" s="36"/>
      <c r="D171" s="194" t="s">
        <v>141</v>
      </c>
      <c r="E171" s="36"/>
      <c r="F171" s="225" t="s">
        <v>179</v>
      </c>
      <c r="G171" s="36"/>
      <c r="H171" s="36"/>
      <c r="I171" s="226"/>
      <c r="J171" s="36"/>
      <c r="K171" s="36"/>
      <c r="L171" s="39"/>
      <c r="M171" s="227"/>
      <c r="N171" s="228"/>
      <c r="O171" s="71"/>
      <c r="P171" s="71"/>
      <c r="Q171" s="71"/>
      <c r="R171" s="71"/>
      <c r="S171" s="71"/>
      <c r="T171" s="72"/>
      <c r="U171" s="34"/>
      <c r="V171" s="34"/>
      <c r="W171" s="34"/>
      <c r="X171" s="34"/>
      <c r="Y171" s="34"/>
      <c r="Z171" s="34"/>
      <c r="AA171" s="34"/>
      <c r="AB171" s="34"/>
      <c r="AC171" s="34"/>
      <c r="AD171" s="34"/>
      <c r="AE171" s="34"/>
      <c r="AT171" s="17" t="s">
        <v>141</v>
      </c>
      <c r="AU171" s="17" t="s">
        <v>82</v>
      </c>
    </row>
    <row r="172" spans="1:65" s="12" customFormat="1" ht="11.25">
      <c r="B172" s="192"/>
      <c r="C172" s="193"/>
      <c r="D172" s="194" t="s">
        <v>131</v>
      </c>
      <c r="E172" s="195" t="s">
        <v>1</v>
      </c>
      <c r="F172" s="196" t="s">
        <v>181</v>
      </c>
      <c r="G172" s="193"/>
      <c r="H172" s="195" t="s">
        <v>1</v>
      </c>
      <c r="I172" s="197"/>
      <c r="J172" s="193"/>
      <c r="K172" s="193"/>
      <c r="L172" s="198"/>
      <c r="M172" s="199"/>
      <c r="N172" s="200"/>
      <c r="O172" s="200"/>
      <c r="P172" s="200"/>
      <c r="Q172" s="200"/>
      <c r="R172" s="200"/>
      <c r="S172" s="200"/>
      <c r="T172" s="201"/>
      <c r="AT172" s="202" t="s">
        <v>131</v>
      </c>
      <c r="AU172" s="202" t="s">
        <v>82</v>
      </c>
      <c r="AV172" s="12" t="s">
        <v>82</v>
      </c>
      <c r="AW172" s="12" t="s">
        <v>30</v>
      </c>
      <c r="AX172" s="12" t="s">
        <v>74</v>
      </c>
      <c r="AY172" s="202" t="s">
        <v>122</v>
      </c>
    </row>
    <row r="173" spans="1:65" s="12" customFormat="1" ht="11.25">
      <c r="B173" s="192"/>
      <c r="C173" s="193"/>
      <c r="D173" s="194" t="s">
        <v>131</v>
      </c>
      <c r="E173" s="195" t="s">
        <v>1</v>
      </c>
      <c r="F173" s="196" t="s">
        <v>182</v>
      </c>
      <c r="G173" s="193"/>
      <c r="H173" s="195" t="s">
        <v>1</v>
      </c>
      <c r="I173" s="197"/>
      <c r="J173" s="193"/>
      <c r="K173" s="193"/>
      <c r="L173" s="198"/>
      <c r="M173" s="199"/>
      <c r="N173" s="200"/>
      <c r="O173" s="200"/>
      <c r="P173" s="200"/>
      <c r="Q173" s="200"/>
      <c r="R173" s="200"/>
      <c r="S173" s="200"/>
      <c r="T173" s="201"/>
      <c r="AT173" s="202" t="s">
        <v>131</v>
      </c>
      <c r="AU173" s="202" t="s">
        <v>82</v>
      </c>
      <c r="AV173" s="12" t="s">
        <v>82</v>
      </c>
      <c r="AW173" s="12" t="s">
        <v>30</v>
      </c>
      <c r="AX173" s="12" t="s">
        <v>74</v>
      </c>
      <c r="AY173" s="202" t="s">
        <v>122</v>
      </c>
    </row>
    <row r="174" spans="1:65" s="13" customFormat="1" ht="11.25">
      <c r="B174" s="203"/>
      <c r="C174" s="204"/>
      <c r="D174" s="194" t="s">
        <v>131</v>
      </c>
      <c r="E174" s="205" t="s">
        <v>1</v>
      </c>
      <c r="F174" s="206" t="s">
        <v>183</v>
      </c>
      <c r="G174" s="204"/>
      <c r="H174" s="207">
        <v>168.32</v>
      </c>
      <c r="I174" s="208"/>
      <c r="J174" s="204"/>
      <c r="K174" s="204"/>
      <c r="L174" s="209"/>
      <c r="M174" s="210"/>
      <c r="N174" s="211"/>
      <c r="O174" s="211"/>
      <c r="P174" s="211"/>
      <c r="Q174" s="211"/>
      <c r="R174" s="211"/>
      <c r="S174" s="211"/>
      <c r="T174" s="212"/>
      <c r="AT174" s="213" t="s">
        <v>131</v>
      </c>
      <c r="AU174" s="213" t="s">
        <v>82</v>
      </c>
      <c r="AV174" s="13" t="s">
        <v>84</v>
      </c>
      <c r="AW174" s="13" t="s">
        <v>30</v>
      </c>
      <c r="AX174" s="13" t="s">
        <v>74</v>
      </c>
      <c r="AY174" s="213" t="s">
        <v>122</v>
      </c>
    </row>
    <row r="175" spans="1:65" s="12" customFormat="1" ht="11.25">
      <c r="B175" s="192"/>
      <c r="C175" s="193"/>
      <c r="D175" s="194" t="s">
        <v>131</v>
      </c>
      <c r="E175" s="195" t="s">
        <v>1</v>
      </c>
      <c r="F175" s="196" t="s">
        <v>184</v>
      </c>
      <c r="G175" s="193"/>
      <c r="H175" s="195" t="s">
        <v>1</v>
      </c>
      <c r="I175" s="197"/>
      <c r="J175" s="193"/>
      <c r="K175" s="193"/>
      <c r="L175" s="198"/>
      <c r="M175" s="199"/>
      <c r="N175" s="200"/>
      <c r="O175" s="200"/>
      <c r="P175" s="200"/>
      <c r="Q175" s="200"/>
      <c r="R175" s="200"/>
      <c r="S175" s="200"/>
      <c r="T175" s="201"/>
      <c r="AT175" s="202" t="s">
        <v>131</v>
      </c>
      <c r="AU175" s="202" t="s">
        <v>82</v>
      </c>
      <c r="AV175" s="12" t="s">
        <v>82</v>
      </c>
      <c r="AW175" s="12" t="s">
        <v>30</v>
      </c>
      <c r="AX175" s="12" t="s">
        <v>74</v>
      </c>
      <c r="AY175" s="202" t="s">
        <v>122</v>
      </c>
    </row>
    <row r="176" spans="1:65" s="13" customFormat="1" ht="11.25">
      <c r="B176" s="203"/>
      <c r="C176" s="204"/>
      <c r="D176" s="194" t="s">
        <v>131</v>
      </c>
      <c r="E176" s="205" t="s">
        <v>1</v>
      </c>
      <c r="F176" s="206" t="s">
        <v>185</v>
      </c>
      <c r="G176" s="204"/>
      <c r="H176" s="207">
        <v>143.67699999999999</v>
      </c>
      <c r="I176" s="208"/>
      <c r="J176" s="204"/>
      <c r="K176" s="204"/>
      <c r="L176" s="209"/>
      <c r="M176" s="210"/>
      <c r="N176" s="211"/>
      <c r="O176" s="211"/>
      <c r="P176" s="211"/>
      <c r="Q176" s="211"/>
      <c r="R176" s="211"/>
      <c r="S176" s="211"/>
      <c r="T176" s="212"/>
      <c r="AT176" s="213" t="s">
        <v>131</v>
      </c>
      <c r="AU176" s="213" t="s">
        <v>82</v>
      </c>
      <c r="AV176" s="13" t="s">
        <v>84</v>
      </c>
      <c r="AW176" s="13" t="s">
        <v>30</v>
      </c>
      <c r="AX176" s="13" t="s">
        <v>74</v>
      </c>
      <c r="AY176" s="213" t="s">
        <v>122</v>
      </c>
    </row>
    <row r="177" spans="2:51" s="12" customFormat="1" ht="11.25">
      <c r="B177" s="192"/>
      <c r="C177" s="193"/>
      <c r="D177" s="194" t="s">
        <v>131</v>
      </c>
      <c r="E177" s="195" t="s">
        <v>1</v>
      </c>
      <c r="F177" s="196" t="s">
        <v>186</v>
      </c>
      <c r="G177" s="193"/>
      <c r="H177" s="195" t="s">
        <v>1</v>
      </c>
      <c r="I177" s="197"/>
      <c r="J177" s="193"/>
      <c r="K177" s="193"/>
      <c r="L177" s="198"/>
      <c r="M177" s="199"/>
      <c r="N177" s="200"/>
      <c r="O177" s="200"/>
      <c r="P177" s="200"/>
      <c r="Q177" s="200"/>
      <c r="R177" s="200"/>
      <c r="S177" s="200"/>
      <c r="T177" s="201"/>
      <c r="AT177" s="202" t="s">
        <v>131</v>
      </c>
      <c r="AU177" s="202" t="s">
        <v>82</v>
      </c>
      <c r="AV177" s="12" t="s">
        <v>82</v>
      </c>
      <c r="AW177" s="12" t="s">
        <v>30</v>
      </c>
      <c r="AX177" s="12" t="s">
        <v>74</v>
      </c>
      <c r="AY177" s="202" t="s">
        <v>122</v>
      </c>
    </row>
    <row r="178" spans="2:51" s="13" customFormat="1" ht="11.25">
      <c r="B178" s="203"/>
      <c r="C178" s="204"/>
      <c r="D178" s="194" t="s">
        <v>131</v>
      </c>
      <c r="E178" s="205" t="s">
        <v>1</v>
      </c>
      <c r="F178" s="206" t="s">
        <v>185</v>
      </c>
      <c r="G178" s="204"/>
      <c r="H178" s="207">
        <v>143.67699999999999</v>
      </c>
      <c r="I178" s="208"/>
      <c r="J178" s="204"/>
      <c r="K178" s="204"/>
      <c r="L178" s="209"/>
      <c r="M178" s="210"/>
      <c r="N178" s="211"/>
      <c r="O178" s="211"/>
      <c r="P178" s="211"/>
      <c r="Q178" s="211"/>
      <c r="R178" s="211"/>
      <c r="S178" s="211"/>
      <c r="T178" s="212"/>
      <c r="AT178" s="213" t="s">
        <v>131</v>
      </c>
      <c r="AU178" s="213" t="s">
        <v>82</v>
      </c>
      <c r="AV178" s="13" t="s">
        <v>84</v>
      </c>
      <c r="AW178" s="13" t="s">
        <v>30</v>
      </c>
      <c r="AX178" s="13" t="s">
        <v>74</v>
      </c>
      <c r="AY178" s="213" t="s">
        <v>122</v>
      </c>
    </row>
    <row r="179" spans="2:51" s="12" customFormat="1" ht="11.25">
      <c r="B179" s="192"/>
      <c r="C179" s="193"/>
      <c r="D179" s="194" t="s">
        <v>131</v>
      </c>
      <c r="E179" s="195" t="s">
        <v>1</v>
      </c>
      <c r="F179" s="196" t="s">
        <v>187</v>
      </c>
      <c r="G179" s="193"/>
      <c r="H179" s="195" t="s">
        <v>1</v>
      </c>
      <c r="I179" s="197"/>
      <c r="J179" s="193"/>
      <c r="K179" s="193"/>
      <c r="L179" s="198"/>
      <c r="M179" s="199"/>
      <c r="N179" s="200"/>
      <c r="O179" s="200"/>
      <c r="P179" s="200"/>
      <c r="Q179" s="200"/>
      <c r="R179" s="200"/>
      <c r="S179" s="200"/>
      <c r="T179" s="201"/>
      <c r="AT179" s="202" t="s">
        <v>131</v>
      </c>
      <c r="AU179" s="202" t="s">
        <v>82</v>
      </c>
      <c r="AV179" s="12" t="s">
        <v>82</v>
      </c>
      <c r="AW179" s="12" t="s">
        <v>30</v>
      </c>
      <c r="AX179" s="12" t="s">
        <v>74</v>
      </c>
      <c r="AY179" s="202" t="s">
        <v>122</v>
      </c>
    </row>
    <row r="180" spans="2:51" s="13" customFormat="1" ht="11.25">
      <c r="B180" s="203"/>
      <c r="C180" s="204"/>
      <c r="D180" s="194" t="s">
        <v>131</v>
      </c>
      <c r="E180" s="205" t="s">
        <v>1</v>
      </c>
      <c r="F180" s="206" t="s">
        <v>185</v>
      </c>
      <c r="G180" s="204"/>
      <c r="H180" s="207">
        <v>143.67699999999999</v>
      </c>
      <c r="I180" s="208"/>
      <c r="J180" s="204"/>
      <c r="K180" s="204"/>
      <c r="L180" s="209"/>
      <c r="M180" s="210"/>
      <c r="N180" s="211"/>
      <c r="O180" s="211"/>
      <c r="P180" s="211"/>
      <c r="Q180" s="211"/>
      <c r="R180" s="211"/>
      <c r="S180" s="211"/>
      <c r="T180" s="212"/>
      <c r="AT180" s="213" t="s">
        <v>131</v>
      </c>
      <c r="AU180" s="213" t="s">
        <v>82</v>
      </c>
      <c r="AV180" s="13" t="s">
        <v>84</v>
      </c>
      <c r="AW180" s="13" t="s">
        <v>30</v>
      </c>
      <c r="AX180" s="13" t="s">
        <v>74</v>
      </c>
      <c r="AY180" s="213" t="s">
        <v>122</v>
      </c>
    </row>
    <row r="181" spans="2:51" s="12" customFormat="1" ht="11.25">
      <c r="B181" s="192"/>
      <c r="C181" s="193"/>
      <c r="D181" s="194" t="s">
        <v>131</v>
      </c>
      <c r="E181" s="195" t="s">
        <v>1</v>
      </c>
      <c r="F181" s="196" t="s">
        <v>188</v>
      </c>
      <c r="G181" s="193"/>
      <c r="H181" s="195" t="s">
        <v>1</v>
      </c>
      <c r="I181" s="197"/>
      <c r="J181" s="193"/>
      <c r="K181" s="193"/>
      <c r="L181" s="198"/>
      <c r="M181" s="199"/>
      <c r="N181" s="200"/>
      <c r="O181" s="200"/>
      <c r="P181" s="200"/>
      <c r="Q181" s="200"/>
      <c r="R181" s="200"/>
      <c r="S181" s="200"/>
      <c r="T181" s="201"/>
      <c r="AT181" s="202" t="s">
        <v>131</v>
      </c>
      <c r="AU181" s="202" t="s">
        <v>82</v>
      </c>
      <c r="AV181" s="12" t="s">
        <v>82</v>
      </c>
      <c r="AW181" s="12" t="s">
        <v>30</v>
      </c>
      <c r="AX181" s="12" t="s">
        <v>74</v>
      </c>
      <c r="AY181" s="202" t="s">
        <v>122</v>
      </c>
    </row>
    <row r="182" spans="2:51" s="13" customFormat="1" ht="11.25">
      <c r="B182" s="203"/>
      <c r="C182" s="204"/>
      <c r="D182" s="194" t="s">
        <v>131</v>
      </c>
      <c r="E182" s="205" t="s">
        <v>1</v>
      </c>
      <c r="F182" s="206" t="s">
        <v>189</v>
      </c>
      <c r="G182" s="204"/>
      <c r="H182" s="207">
        <v>96.064999999999998</v>
      </c>
      <c r="I182" s="208"/>
      <c r="J182" s="204"/>
      <c r="K182" s="204"/>
      <c r="L182" s="209"/>
      <c r="M182" s="210"/>
      <c r="N182" s="211"/>
      <c r="O182" s="211"/>
      <c r="P182" s="211"/>
      <c r="Q182" s="211"/>
      <c r="R182" s="211"/>
      <c r="S182" s="211"/>
      <c r="T182" s="212"/>
      <c r="AT182" s="213" t="s">
        <v>131</v>
      </c>
      <c r="AU182" s="213" t="s">
        <v>82</v>
      </c>
      <c r="AV182" s="13" t="s">
        <v>84</v>
      </c>
      <c r="AW182" s="13" t="s">
        <v>30</v>
      </c>
      <c r="AX182" s="13" t="s">
        <v>74</v>
      </c>
      <c r="AY182" s="213" t="s">
        <v>122</v>
      </c>
    </row>
    <row r="183" spans="2:51" s="12" customFormat="1" ht="11.25">
      <c r="B183" s="192"/>
      <c r="C183" s="193"/>
      <c r="D183" s="194" t="s">
        <v>131</v>
      </c>
      <c r="E183" s="195" t="s">
        <v>1</v>
      </c>
      <c r="F183" s="196" t="s">
        <v>190</v>
      </c>
      <c r="G183" s="193"/>
      <c r="H183" s="195" t="s">
        <v>1</v>
      </c>
      <c r="I183" s="197"/>
      <c r="J183" s="193"/>
      <c r="K183" s="193"/>
      <c r="L183" s="198"/>
      <c r="M183" s="199"/>
      <c r="N183" s="200"/>
      <c r="O183" s="200"/>
      <c r="P183" s="200"/>
      <c r="Q183" s="200"/>
      <c r="R183" s="200"/>
      <c r="S183" s="200"/>
      <c r="T183" s="201"/>
      <c r="AT183" s="202" t="s">
        <v>131</v>
      </c>
      <c r="AU183" s="202" t="s">
        <v>82</v>
      </c>
      <c r="AV183" s="12" t="s">
        <v>82</v>
      </c>
      <c r="AW183" s="12" t="s">
        <v>30</v>
      </c>
      <c r="AX183" s="12" t="s">
        <v>74</v>
      </c>
      <c r="AY183" s="202" t="s">
        <v>122</v>
      </c>
    </row>
    <row r="184" spans="2:51" s="13" customFormat="1" ht="11.25">
      <c r="B184" s="203"/>
      <c r="C184" s="204"/>
      <c r="D184" s="194" t="s">
        <v>131</v>
      </c>
      <c r="E184" s="205" t="s">
        <v>1</v>
      </c>
      <c r="F184" s="206" t="s">
        <v>191</v>
      </c>
      <c r="G184" s="204"/>
      <c r="H184" s="207">
        <v>166.61699999999999</v>
      </c>
      <c r="I184" s="208"/>
      <c r="J184" s="204"/>
      <c r="K184" s="204"/>
      <c r="L184" s="209"/>
      <c r="M184" s="210"/>
      <c r="N184" s="211"/>
      <c r="O184" s="211"/>
      <c r="P184" s="211"/>
      <c r="Q184" s="211"/>
      <c r="R184" s="211"/>
      <c r="S184" s="211"/>
      <c r="T184" s="212"/>
      <c r="AT184" s="213" t="s">
        <v>131</v>
      </c>
      <c r="AU184" s="213" t="s">
        <v>82</v>
      </c>
      <c r="AV184" s="13" t="s">
        <v>84</v>
      </c>
      <c r="AW184" s="13" t="s">
        <v>30</v>
      </c>
      <c r="AX184" s="13" t="s">
        <v>74</v>
      </c>
      <c r="AY184" s="213" t="s">
        <v>122</v>
      </c>
    </row>
    <row r="185" spans="2:51" s="15" customFormat="1" ht="11.25">
      <c r="B185" s="229"/>
      <c r="C185" s="230"/>
      <c r="D185" s="194" t="s">
        <v>131</v>
      </c>
      <c r="E185" s="231" t="s">
        <v>1</v>
      </c>
      <c r="F185" s="232" t="s">
        <v>192</v>
      </c>
      <c r="G185" s="230"/>
      <c r="H185" s="233">
        <v>862.0329999999999</v>
      </c>
      <c r="I185" s="234"/>
      <c r="J185" s="230"/>
      <c r="K185" s="230"/>
      <c r="L185" s="235"/>
      <c r="M185" s="236"/>
      <c r="N185" s="237"/>
      <c r="O185" s="237"/>
      <c r="P185" s="237"/>
      <c r="Q185" s="237"/>
      <c r="R185" s="237"/>
      <c r="S185" s="237"/>
      <c r="T185" s="238"/>
      <c r="AT185" s="239" t="s">
        <v>131</v>
      </c>
      <c r="AU185" s="239" t="s">
        <v>82</v>
      </c>
      <c r="AV185" s="15" t="s">
        <v>137</v>
      </c>
      <c r="AW185" s="15" t="s">
        <v>30</v>
      </c>
      <c r="AX185" s="15" t="s">
        <v>74</v>
      </c>
      <c r="AY185" s="239" t="s">
        <v>122</v>
      </c>
    </row>
    <row r="186" spans="2:51" s="12" customFormat="1" ht="11.25">
      <c r="B186" s="192"/>
      <c r="C186" s="193"/>
      <c r="D186" s="194" t="s">
        <v>131</v>
      </c>
      <c r="E186" s="195" t="s">
        <v>1</v>
      </c>
      <c r="F186" s="196" t="s">
        <v>193</v>
      </c>
      <c r="G186" s="193"/>
      <c r="H186" s="195" t="s">
        <v>1</v>
      </c>
      <c r="I186" s="197"/>
      <c r="J186" s="193"/>
      <c r="K186" s="193"/>
      <c r="L186" s="198"/>
      <c r="M186" s="199"/>
      <c r="N186" s="200"/>
      <c r="O186" s="200"/>
      <c r="P186" s="200"/>
      <c r="Q186" s="200"/>
      <c r="R186" s="200"/>
      <c r="S186" s="200"/>
      <c r="T186" s="201"/>
      <c r="AT186" s="202" t="s">
        <v>131</v>
      </c>
      <c r="AU186" s="202" t="s">
        <v>82</v>
      </c>
      <c r="AV186" s="12" t="s">
        <v>82</v>
      </c>
      <c r="AW186" s="12" t="s">
        <v>30</v>
      </c>
      <c r="AX186" s="12" t="s">
        <v>74</v>
      </c>
      <c r="AY186" s="202" t="s">
        <v>122</v>
      </c>
    </row>
    <row r="187" spans="2:51" s="13" customFormat="1" ht="11.25">
      <c r="B187" s="203"/>
      <c r="C187" s="204"/>
      <c r="D187" s="194" t="s">
        <v>131</v>
      </c>
      <c r="E187" s="205" t="s">
        <v>1</v>
      </c>
      <c r="F187" s="206" t="s">
        <v>194</v>
      </c>
      <c r="G187" s="204"/>
      <c r="H187" s="207">
        <v>39.311999999999998</v>
      </c>
      <c r="I187" s="208"/>
      <c r="J187" s="204"/>
      <c r="K187" s="204"/>
      <c r="L187" s="209"/>
      <c r="M187" s="210"/>
      <c r="N187" s="211"/>
      <c r="O187" s="211"/>
      <c r="P187" s="211"/>
      <c r="Q187" s="211"/>
      <c r="R187" s="211"/>
      <c r="S187" s="211"/>
      <c r="T187" s="212"/>
      <c r="AT187" s="213" t="s">
        <v>131</v>
      </c>
      <c r="AU187" s="213" t="s">
        <v>82</v>
      </c>
      <c r="AV187" s="13" t="s">
        <v>84</v>
      </c>
      <c r="AW187" s="13" t="s">
        <v>30</v>
      </c>
      <c r="AX187" s="13" t="s">
        <v>74</v>
      </c>
      <c r="AY187" s="213" t="s">
        <v>122</v>
      </c>
    </row>
    <row r="188" spans="2:51" s="12" customFormat="1" ht="22.5">
      <c r="B188" s="192"/>
      <c r="C188" s="193"/>
      <c r="D188" s="194" t="s">
        <v>131</v>
      </c>
      <c r="E188" s="195" t="s">
        <v>1</v>
      </c>
      <c r="F188" s="196" t="s">
        <v>195</v>
      </c>
      <c r="G188" s="193"/>
      <c r="H188" s="195" t="s">
        <v>1</v>
      </c>
      <c r="I188" s="197"/>
      <c r="J188" s="193"/>
      <c r="K188" s="193"/>
      <c r="L188" s="198"/>
      <c r="M188" s="199"/>
      <c r="N188" s="200"/>
      <c r="O188" s="200"/>
      <c r="P188" s="200"/>
      <c r="Q188" s="200"/>
      <c r="R188" s="200"/>
      <c r="S188" s="200"/>
      <c r="T188" s="201"/>
      <c r="AT188" s="202" t="s">
        <v>131</v>
      </c>
      <c r="AU188" s="202" t="s">
        <v>82</v>
      </c>
      <c r="AV188" s="12" t="s">
        <v>82</v>
      </c>
      <c r="AW188" s="12" t="s">
        <v>30</v>
      </c>
      <c r="AX188" s="12" t="s">
        <v>74</v>
      </c>
      <c r="AY188" s="202" t="s">
        <v>122</v>
      </c>
    </row>
    <row r="189" spans="2:51" s="13" customFormat="1" ht="11.25">
      <c r="B189" s="203"/>
      <c r="C189" s="204"/>
      <c r="D189" s="194" t="s">
        <v>131</v>
      </c>
      <c r="E189" s="205" t="s">
        <v>1</v>
      </c>
      <c r="F189" s="206" t="s">
        <v>196</v>
      </c>
      <c r="G189" s="204"/>
      <c r="H189" s="207">
        <v>33.767000000000003</v>
      </c>
      <c r="I189" s="208"/>
      <c r="J189" s="204"/>
      <c r="K189" s="204"/>
      <c r="L189" s="209"/>
      <c r="M189" s="210"/>
      <c r="N189" s="211"/>
      <c r="O189" s="211"/>
      <c r="P189" s="211"/>
      <c r="Q189" s="211"/>
      <c r="R189" s="211"/>
      <c r="S189" s="211"/>
      <c r="T189" s="212"/>
      <c r="AT189" s="213" t="s">
        <v>131</v>
      </c>
      <c r="AU189" s="213" t="s">
        <v>82</v>
      </c>
      <c r="AV189" s="13" t="s">
        <v>84</v>
      </c>
      <c r="AW189" s="13" t="s">
        <v>30</v>
      </c>
      <c r="AX189" s="13" t="s">
        <v>74</v>
      </c>
      <c r="AY189" s="213" t="s">
        <v>122</v>
      </c>
    </row>
    <row r="190" spans="2:51" s="12" customFormat="1" ht="11.25">
      <c r="B190" s="192"/>
      <c r="C190" s="193"/>
      <c r="D190" s="194" t="s">
        <v>131</v>
      </c>
      <c r="E190" s="195" t="s">
        <v>1</v>
      </c>
      <c r="F190" s="196" t="s">
        <v>197</v>
      </c>
      <c r="G190" s="193"/>
      <c r="H190" s="195" t="s">
        <v>1</v>
      </c>
      <c r="I190" s="197"/>
      <c r="J190" s="193"/>
      <c r="K190" s="193"/>
      <c r="L190" s="198"/>
      <c r="M190" s="199"/>
      <c r="N190" s="200"/>
      <c r="O190" s="200"/>
      <c r="P190" s="200"/>
      <c r="Q190" s="200"/>
      <c r="R190" s="200"/>
      <c r="S190" s="200"/>
      <c r="T190" s="201"/>
      <c r="AT190" s="202" t="s">
        <v>131</v>
      </c>
      <c r="AU190" s="202" t="s">
        <v>82</v>
      </c>
      <c r="AV190" s="12" t="s">
        <v>82</v>
      </c>
      <c r="AW190" s="12" t="s">
        <v>30</v>
      </c>
      <c r="AX190" s="12" t="s">
        <v>74</v>
      </c>
      <c r="AY190" s="202" t="s">
        <v>122</v>
      </c>
    </row>
    <row r="191" spans="2:51" s="12" customFormat="1" ht="11.25">
      <c r="B191" s="192"/>
      <c r="C191" s="193"/>
      <c r="D191" s="194" t="s">
        <v>131</v>
      </c>
      <c r="E191" s="195" t="s">
        <v>1</v>
      </c>
      <c r="F191" s="196" t="s">
        <v>198</v>
      </c>
      <c r="G191" s="193"/>
      <c r="H191" s="195" t="s">
        <v>1</v>
      </c>
      <c r="I191" s="197"/>
      <c r="J191" s="193"/>
      <c r="K191" s="193"/>
      <c r="L191" s="198"/>
      <c r="M191" s="199"/>
      <c r="N191" s="200"/>
      <c r="O191" s="200"/>
      <c r="P191" s="200"/>
      <c r="Q191" s="200"/>
      <c r="R191" s="200"/>
      <c r="S191" s="200"/>
      <c r="T191" s="201"/>
      <c r="AT191" s="202" t="s">
        <v>131</v>
      </c>
      <c r="AU191" s="202" t="s">
        <v>82</v>
      </c>
      <c r="AV191" s="12" t="s">
        <v>82</v>
      </c>
      <c r="AW191" s="12" t="s">
        <v>30</v>
      </c>
      <c r="AX191" s="12" t="s">
        <v>74</v>
      </c>
      <c r="AY191" s="202" t="s">
        <v>122</v>
      </c>
    </row>
    <row r="192" spans="2:51" s="13" customFormat="1" ht="11.25">
      <c r="B192" s="203"/>
      <c r="C192" s="204"/>
      <c r="D192" s="194" t="s">
        <v>131</v>
      </c>
      <c r="E192" s="205" t="s">
        <v>1</v>
      </c>
      <c r="F192" s="206" t="s">
        <v>199</v>
      </c>
      <c r="G192" s="204"/>
      <c r="H192" s="207">
        <v>10</v>
      </c>
      <c r="I192" s="208"/>
      <c r="J192" s="204"/>
      <c r="K192" s="204"/>
      <c r="L192" s="209"/>
      <c r="M192" s="210"/>
      <c r="N192" s="211"/>
      <c r="O192" s="211"/>
      <c r="P192" s="211"/>
      <c r="Q192" s="211"/>
      <c r="R192" s="211"/>
      <c r="S192" s="211"/>
      <c r="T192" s="212"/>
      <c r="AT192" s="213" t="s">
        <v>131</v>
      </c>
      <c r="AU192" s="213" t="s">
        <v>82</v>
      </c>
      <c r="AV192" s="13" t="s">
        <v>84</v>
      </c>
      <c r="AW192" s="13" t="s">
        <v>30</v>
      </c>
      <c r="AX192" s="13" t="s">
        <v>74</v>
      </c>
      <c r="AY192" s="213" t="s">
        <v>122</v>
      </c>
    </row>
    <row r="193" spans="1:65" s="12" customFormat="1" ht="11.25">
      <c r="B193" s="192"/>
      <c r="C193" s="193"/>
      <c r="D193" s="194" t="s">
        <v>131</v>
      </c>
      <c r="E193" s="195" t="s">
        <v>1</v>
      </c>
      <c r="F193" s="196" t="s">
        <v>200</v>
      </c>
      <c r="G193" s="193"/>
      <c r="H193" s="195" t="s">
        <v>1</v>
      </c>
      <c r="I193" s="197"/>
      <c r="J193" s="193"/>
      <c r="K193" s="193"/>
      <c r="L193" s="198"/>
      <c r="M193" s="199"/>
      <c r="N193" s="200"/>
      <c r="O193" s="200"/>
      <c r="P193" s="200"/>
      <c r="Q193" s="200"/>
      <c r="R193" s="200"/>
      <c r="S193" s="200"/>
      <c r="T193" s="201"/>
      <c r="AT193" s="202" t="s">
        <v>131</v>
      </c>
      <c r="AU193" s="202" t="s">
        <v>82</v>
      </c>
      <c r="AV193" s="12" t="s">
        <v>82</v>
      </c>
      <c r="AW193" s="12" t="s">
        <v>30</v>
      </c>
      <c r="AX193" s="12" t="s">
        <v>74</v>
      </c>
      <c r="AY193" s="202" t="s">
        <v>122</v>
      </c>
    </row>
    <row r="194" spans="1:65" s="13" customFormat="1" ht="11.25">
      <c r="B194" s="203"/>
      <c r="C194" s="204"/>
      <c r="D194" s="194" t="s">
        <v>131</v>
      </c>
      <c r="E194" s="205" t="s">
        <v>1</v>
      </c>
      <c r="F194" s="206" t="s">
        <v>201</v>
      </c>
      <c r="G194" s="204"/>
      <c r="H194" s="207">
        <v>31.565999999999999</v>
      </c>
      <c r="I194" s="208"/>
      <c r="J194" s="204"/>
      <c r="K194" s="204"/>
      <c r="L194" s="209"/>
      <c r="M194" s="210"/>
      <c r="N194" s="211"/>
      <c r="O194" s="211"/>
      <c r="P194" s="211"/>
      <c r="Q194" s="211"/>
      <c r="R194" s="211"/>
      <c r="S194" s="211"/>
      <c r="T194" s="212"/>
      <c r="AT194" s="213" t="s">
        <v>131</v>
      </c>
      <c r="AU194" s="213" t="s">
        <v>82</v>
      </c>
      <c r="AV194" s="13" t="s">
        <v>84</v>
      </c>
      <c r="AW194" s="13" t="s">
        <v>30</v>
      </c>
      <c r="AX194" s="13" t="s">
        <v>74</v>
      </c>
      <c r="AY194" s="213" t="s">
        <v>122</v>
      </c>
    </row>
    <row r="195" spans="1:65" s="12" customFormat="1" ht="11.25">
      <c r="B195" s="192"/>
      <c r="C195" s="193"/>
      <c r="D195" s="194" t="s">
        <v>131</v>
      </c>
      <c r="E195" s="195" t="s">
        <v>1</v>
      </c>
      <c r="F195" s="196" t="s">
        <v>202</v>
      </c>
      <c r="G195" s="193"/>
      <c r="H195" s="195" t="s">
        <v>1</v>
      </c>
      <c r="I195" s="197"/>
      <c r="J195" s="193"/>
      <c r="K195" s="193"/>
      <c r="L195" s="198"/>
      <c r="M195" s="199"/>
      <c r="N195" s="200"/>
      <c r="O195" s="200"/>
      <c r="P195" s="200"/>
      <c r="Q195" s="200"/>
      <c r="R195" s="200"/>
      <c r="S195" s="200"/>
      <c r="T195" s="201"/>
      <c r="AT195" s="202" t="s">
        <v>131</v>
      </c>
      <c r="AU195" s="202" t="s">
        <v>82</v>
      </c>
      <c r="AV195" s="12" t="s">
        <v>82</v>
      </c>
      <c r="AW195" s="12" t="s">
        <v>30</v>
      </c>
      <c r="AX195" s="12" t="s">
        <v>74</v>
      </c>
      <c r="AY195" s="202" t="s">
        <v>122</v>
      </c>
    </row>
    <row r="196" spans="1:65" s="13" customFormat="1" ht="11.25">
      <c r="B196" s="203"/>
      <c r="C196" s="204"/>
      <c r="D196" s="194" t="s">
        <v>131</v>
      </c>
      <c r="E196" s="205" t="s">
        <v>1</v>
      </c>
      <c r="F196" s="206" t="s">
        <v>203</v>
      </c>
      <c r="G196" s="204"/>
      <c r="H196" s="207">
        <v>1.202</v>
      </c>
      <c r="I196" s="208"/>
      <c r="J196" s="204"/>
      <c r="K196" s="204"/>
      <c r="L196" s="209"/>
      <c r="M196" s="210"/>
      <c r="N196" s="211"/>
      <c r="O196" s="211"/>
      <c r="P196" s="211"/>
      <c r="Q196" s="211"/>
      <c r="R196" s="211"/>
      <c r="S196" s="211"/>
      <c r="T196" s="212"/>
      <c r="AT196" s="213" t="s">
        <v>131</v>
      </c>
      <c r="AU196" s="213" t="s">
        <v>82</v>
      </c>
      <c r="AV196" s="13" t="s">
        <v>84</v>
      </c>
      <c r="AW196" s="13" t="s">
        <v>30</v>
      </c>
      <c r="AX196" s="13" t="s">
        <v>74</v>
      </c>
      <c r="AY196" s="213" t="s">
        <v>122</v>
      </c>
    </row>
    <row r="197" spans="1:65" s="12" customFormat="1" ht="11.25">
      <c r="B197" s="192"/>
      <c r="C197" s="193"/>
      <c r="D197" s="194" t="s">
        <v>131</v>
      </c>
      <c r="E197" s="195" t="s">
        <v>1</v>
      </c>
      <c r="F197" s="196" t="s">
        <v>204</v>
      </c>
      <c r="G197" s="193"/>
      <c r="H197" s="195" t="s">
        <v>1</v>
      </c>
      <c r="I197" s="197"/>
      <c r="J197" s="193"/>
      <c r="K197" s="193"/>
      <c r="L197" s="198"/>
      <c r="M197" s="199"/>
      <c r="N197" s="200"/>
      <c r="O197" s="200"/>
      <c r="P197" s="200"/>
      <c r="Q197" s="200"/>
      <c r="R197" s="200"/>
      <c r="S197" s="200"/>
      <c r="T197" s="201"/>
      <c r="AT197" s="202" t="s">
        <v>131</v>
      </c>
      <c r="AU197" s="202" t="s">
        <v>82</v>
      </c>
      <c r="AV197" s="12" t="s">
        <v>82</v>
      </c>
      <c r="AW197" s="12" t="s">
        <v>30</v>
      </c>
      <c r="AX197" s="12" t="s">
        <v>74</v>
      </c>
      <c r="AY197" s="202" t="s">
        <v>122</v>
      </c>
    </row>
    <row r="198" spans="1:65" s="13" customFormat="1" ht="11.25">
      <c r="B198" s="203"/>
      <c r="C198" s="204"/>
      <c r="D198" s="194" t="s">
        <v>131</v>
      </c>
      <c r="E198" s="205" t="s">
        <v>1</v>
      </c>
      <c r="F198" s="206" t="s">
        <v>205</v>
      </c>
      <c r="G198" s="204"/>
      <c r="H198" s="207">
        <v>41.164999999999999</v>
      </c>
      <c r="I198" s="208"/>
      <c r="J198" s="204"/>
      <c r="K198" s="204"/>
      <c r="L198" s="209"/>
      <c r="M198" s="210"/>
      <c r="N198" s="211"/>
      <c r="O198" s="211"/>
      <c r="P198" s="211"/>
      <c r="Q198" s="211"/>
      <c r="R198" s="211"/>
      <c r="S198" s="211"/>
      <c r="T198" s="212"/>
      <c r="AT198" s="213" t="s">
        <v>131</v>
      </c>
      <c r="AU198" s="213" t="s">
        <v>82</v>
      </c>
      <c r="AV198" s="13" t="s">
        <v>84</v>
      </c>
      <c r="AW198" s="13" t="s">
        <v>30</v>
      </c>
      <c r="AX198" s="13" t="s">
        <v>74</v>
      </c>
      <c r="AY198" s="213" t="s">
        <v>122</v>
      </c>
    </row>
    <row r="199" spans="1:65" s="14" customFormat="1" ht="11.25">
      <c r="B199" s="214"/>
      <c r="C199" s="215"/>
      <c r="D199" s="194" t="s">
        <v>131</v>
      </c>
      <c r="E199" s="216" t="s">
        <v>1</v>
      </c>
      <c r="F199" s="217" t="s">
        <v>134</v>
      </c>
      <c r="G199" s="215"/>
      <c r="H199" s="218">
        <v>1019.045</v>
      </c>
      <c r="I199" s="219"/>
      <c r="J199" s="215"/>
      <c r="K199" s="215"/>
      <c r="L199" s="220"/>
      <c r="M199" s="221"/>
      <c r="N199" s="222"/>
      <c r="O199" s="222"/>
      <c r="P199" s="222"/>
      <c r="Q199" s="222"/>
      <c r="R199" s="222"/>
      <c r="S199" s="222"/>
      <c r="T199" s="223"/>
      <c r="AT199" s="224" t="s">
        <v>131</v>
      </c>
      <c r="AU199" s="224" t="s">
        <v>82</v>
      </c>
      <c r="AV199" s="14" t="s">
        <v>129</v>
      </c>
      <c r="AW199" s="14" t="s">
        <v>30</v>
      </c>
      <c r="AX199" s="14" t="s">
        <v>82</v>
      </c>
      <c r="AY199" s="224" t="s">
        <v>122</v>
      </c>
    </row>
    <row r="200" spans="1:65" s="2" customFormat="1" ht="33" customHeight="1">
      <c r="A200" s="34"/>
      <c r="B200" s="35"/>
      <c r="C200" s="178" t="s">
        <v>206</v>
      </c>
      <c r="D200" s="178" t="s">
        <v>123</v>
      </c>
      <c r="E200" s="179" t="s">
        <v>207</v>
      </c>
      <c r="F200" s="180" t="s">
        <v>208</v>
      </c>
      <c r="G200" s="181" t="s">
        <v>126</v>
      </c>
      <c r="H200" s="182">
        <v>2</v>
      </c>
      <c r="I200" s="183"/>
      <c r="J200" s="184">
        <f>ROUND(I200*H200,2)</f>
        <v>0</v>
      </c>
      <c r="K200" s="180" t="s">
        <v>127</v>
      </c>
      <c r="L200" s="185"/>
      <c r="M200" s="186" t="s">
        <v>1</v>
      </c>
      <c r="N200" s="187" t="s">
        <v>39</v>
      </c>
      <c r="O200" s="71"/>
      <c r="P200" s="188">
        <f>O200*H200</f>
        <v>0</v>
      </c>
      <c r="Q200" s="188">
        <v>0</v>
      </c>
      <c r="R200" s="188">
        <f>Q200*H200</f>
        <v>0</v>
      </c>
      <c r="S200" s="188">
        <v>0</v>
      </c>
      <c r="T200" s="189">
        <f>S200*H200</f>
        <v>0</v>
      </c>
      <c r="U200" s="34"/>
      <c r="V200" s="34"/>
      <c r="W200" s="34"/>
      <c r="X200" s="34"/>
      <c r="Y200" s="34"/>
      <c r="Z200" s="34"/>
      <c r="AA200" s="34"/>
      <c r="AB200" s="34"/>
      <c r="AC200" s="34"/>
      <c r="AD200" s="34"/>
      <c r="AE200" s="34"/>
      <c r="AR200" s="190" t="s">
        <v>128</v>
      </c>
      <c r="AT200" s="190" t="s">
        <v>123</v>
      </c>
      <c r="AU200" s="190" t="s">
        <v>82</v>
      </c>
      <c r="AY200" s="17" t="s">
        <v>122</v>
      </c>
      <c r="BE200" s="191">
        <f>IF(N200="základní",J200,0)</f>
        <v>0</v>
      </c>
      <c r="BF200" s="191">
        <f>IF(N200="snížená",J200,0)</f>
        <v>0</v>
      </c>
      <c r="BG200" s="191">
        <f>IF(N200="zákl. přenesená",J200,0)</f>
        <v>0</v>
      </c>
      <c r="BH200" s="191">
        <f>IF(N200="sníž. přenesená",J200,0)</f>
        <v>0</v>
      </c>
      <c r="BI200" s="191">
        <f>IF(N200="nulová",J200,0)</f>
        <v>0</v>
      </c>
      <c r="BJ200" s="17" t="s">
        <v>82</v>
      </c>
      <c r="BK200" s="191">
        <f>ROUND(I200*H200,2)</f>
        <v>0</v>
      </c>
      <c r="BL200" s="17" t="s">
        <v>129</v>
      </c>
      <c r="BM200" s="190" t="s">
        <v>209</v>
      </c>
    </row>
    <row r="201" spans="1:65" s="2" customFormat="1" ht="19.5">
      <c r="A201" s="34"/>
      <c r="B201" s="35"/>
      <c r="C201" s="36"/>
      <c r="D201" s="194" t="s">
        <v>141</v>
      </c>
      <c r="E201" s="36"/>
      <c r="F201" s="225" t="s">
        <v>208</v>
      </c>
      <c r="G201" s="36"/>
      <c r="H201" s="36"/>
      <c r="I201" s="226"/>
      <c r="J201" s="36"/>
      <c r="K201" s="36"/>
      <c r="L201" s="39"/>
      <c r="M201" s="227"/>
      <c r="N201" s="228"/>
      <c r="O201" s="71"/>
      <c r="P201" s="71"/>
      <c r="Q201" s="71"/>
      <c r="R201" s="71"/>
      <c r="S201" s="71"/>
      <c r="T201" s="72"/>
      <c r="U201" s="34"/>
      <c r="V201" s="34"/>
      <c r="W201" s="34"/>
      <c r="X201" s="34"/>
      <c r="Y201" s="34"/>
      <c r="Z201" s="34"/>
      <c r="AA201" s="34"/>
      <c r="AB201" s="34"/>
      <c r="AC201" s="34"/>
      <c r="AD201" s="34"/>
      <c r="AE201" s="34"/>
      <c r="AT201" s="17" t="s">
        <v>141</v>
      </c>
      <c r="AU201" s="17" t="s">
        <v>82</v>
      </c>
    </row>
    <row r="202" spans="1:65" s="12" customFormat="1" ht="11.25">
      <c r="B202" s="192"/>
      <c r="C202" s="193"/>
      <c r="D202" s="194" t="s">
        <v>131</v>
      </c>
      <c r="E202" s="195" t="s">
        <v>1</v>
      </c>
      <c r="F202" s="196" t="s">
        <v>210</v>
      </c>
      <c r="G202" s="193"/>
      <c r="H202" s="195" t="s">
        <v>1</v>
      </c>
      <c r="I202" s="197"/>
      <c r="J202" s="193"/>
      <c r="K202" s="193"/>
      <c r="L202" s="198"/>
      <c r="M202" s="199"/>
      <c r="N202" s="200"/>
      <c r="O202" s="200"/>
      <c r="P202" s="200"/>
      <c r="Q202" s="200"/>
      <c r="R202" s="200"/>
      <c r="S202" s="200"/>
      <c r="T202" s="201"/>
      <c r="AT202" s="202" t="s">
        <v>131</v>
      </c>
      <c r="AU202" s="202" t="s">
        <v>82</v>
      </c>
      <c r="AV202" s="12" t="s">
        <v>82</v>
      </c>
      <c r="AW202" s="12" t="s">
        <v>30</v>
      </c>
      <c r="AX202" s="12" t="s">
        <v>74</v>
      </c>
      <c r="AY202" s="202" t="s">
        <v>122</v>
      </c>
    </row>
    <row r="203" spans="1:65" s="13" customFormat="1" ht="11.25">
      <c r="B203" s="203"/>
      <c r="C203" s="204"/>
      <c r="D203" s="194" t="s">
        <v>131</v>
      </c>
      <c r="E203" s="205" t="s">
        <v>1</v>
      </c>
      <c r="F203" s="206" t="s">
        <v>133</v>
      </c>
      <c r="G203" s="204"/>
      <c r="H203" s="207">
        <v>2</v>
      </c>
      <c r="I203" s="208"/>
      <c r="J203" s="204"/>
      <c r="K203" s="204"/>
      <c r="L203" s="209"/>
      <c r="M203" s="210"/>
      <c r="N203" s="211"/>
      <c r="O203" s="211"/>
      <c r="P203" s="211"/>
      <c r="Q203" s="211"/>
      <c r="R203" s="211"/>
      <c r="S203" s="211"/>
      <c r="T203" s="212"/>
      <c r="AT203" s="213" t="s">
        <v>131</v>
      </c>
      <c r="AU203" s="213" t="s">
        <v>82</v>
      </c>
      <c r="AV203" s="13" t="s">
        <v>84</v>
      </c>
      <c r="AW203" s="13" t="s">
        <v>30</v>
      </c>
      <c r="AX203" s="13" t="s">
        <v>74</v>
      </c>
      <c r="AY203" s="213" t="s">
        <v>122</v>
      </c>
    </row>
    <row r="204" spans="1:65" s="14" customFormat="1" ht="11.25">
      <c r="B204" s="214"/>
      <c r="C204" s="215"/>
      <c r="D204" s="194" t="s">
        <v>131</v>
      </c>
      <c r="E204" s="216" t="s">
        <v>1</v>
      </c>
      <c r="F204" s="217" t="s">
        <v>134</v>
      </c>
      <c r="G204" s="215"/>
      <c r="H204" s="218">
        <v>2</v>
      </c>
      <c r="I204" s="219"/>
      <c r="J204" s="215"/>
      <c r="K204" s="215"/>
      <c r="L204" s="220"/>
      <c r="M204" s="221"/>
      <c r="N204" s="222"/>
      <c r="O204" s="222"/>
      <c r="P204" s="222"/>
      <c r="Q204" s="222"/>
      <c r="R204" s="222"/>
      <c r="S204" s="222"/>
      <c r="T204" s="223"/>
      <c r="AT204" s="224" t="s">
        <v>131</v>
      </c>
      <c r="AU204" s="224" t="s">
        <v>82</v>
      </c>
      <c r="AV204" s="14" t="s">
        <v>129</v>
      </c>
      <c r="AW204" s="14" t="s">
        <v>30</v>
      </c>
      <c r="AX204" s="14" t="s">
        <v>82</v>
      </c>
      <c r="AY204" s="224" t="s">
        <v>122</v>
      </c>
    </row>
    <row r="205" spans="1:65" s="2" customFormat="1" ht="16.5" customHeight="1">
      <c r="A205" s="34"/>
      <c r="B205" s="35"/>
      <c r="C205" s="178" t="s">
        <v>211</v>
      </c>
      <c r="D205" s="178" t="s">
        <v>123</v>
      </c>
      <c r="E205" s="179" t="s">
        <v>212</v>
      </c>
      <c r="F205" s="180" t="s">
        <v>213</v>
      </c>
      <c r="G205" s="181" t="s">
        <v>214</v>
      </c>
      <c r="H205" s="182">
        <v>91</v>
      </c>
      <c r="I205" s="183"/>
      <c r="J205" s="184">
        <f>ROUND(I205*H205,2)</f>
        <v>0</v>
      </c>
      <c r="K205" s="180" t="s">
        <v>127</v>
      </c>
      <c r="L205" s="185"/>
      <c r="M205" s="186" t="s">
        <v>1</v>
      </c>
      <c r="N205" s="187" t="s">
        <v>39</v>
      </c>
      <c r="O205" s="71"/>
      <c r="P205" s="188">
        <f>O205*H205</f>
        <v>0</v>
      </c>
      <c r="Q205" s="188">
        <v>0</v>
      </c>
      <c r="R205" s="188">
        <f>Q205*H205</f>
        <v>0</v>
      </c>
      <c r="S205" s="188">
        <v>0</v>
      </c>
      <c r="T205" s="189">
        <f>S205*H205</f>
        <v>0</v>
      </c>
      <c r="U205" s="34"/>
      <c r="V205" s="34"/>
      <c r="W205" s="34"/>
      <c r="X205" s="34"/>
      <c r="Y205" s="34"/>
      <c r="Z205" s="34"/>
      <c r="AA205" s="34"/>
      <c r="AB205" s="34"/>
      <c r="AC205" s="34"/>
      <c r="AD205" s="34"/>
      <c r="AE205" s="34"/>
      <c r="AR205" s="190" t="s">
        <v>128</v>
      </c>
      <c r="AT205" s="190" t="s">
        <v>123</v>
      </c>
      <c r="AU205" s="190" t="s">
        <v>82</v>
      </c>
      <c r="AY205" s="17" t="s">
        <v>122</v>
      </c>
      <c r="BE205" s="191">
        <f>IF(N205="základní",J205,0)</f>
        <v>0</v>
      </c>
      <c r="BF205" s="191">
        <f>IF(N205="snížená",J205,0)</f>
        <v>0</v>
      </c>
      <c r="BG205" s="191">
        <f>IF(N205="zákl. přenesená",J205,0)</f>
        <v>0</v>
      </c>
      <c r="BH205" s="191">
        <f>IF(N205="sníž. přenesená",J205,0)</f>
        <v>0</v>
      </c>
      <c r="BI205" s="191">
        <f>IF(N205="nulová",J205,0)</f>
        <v>0</v>
      </c>
      <c r="BJ205" s="17" t="s">
        <v>82</v>
      </c>
      <c r="BK205" s="191">
        <f>ROUND(I205*H205,2)</f>
        <v>0</v>
      </c>
      <c r="BL205" s="17" t="s">
        <v>129</v>
      </c>
      <c r="BM205" s="190" t="s">
        <v>215</v>
      </c>
    </row>
    <row r="206" spans="1:65" s="2" customFormat="1" ht="11.25">
      <c r="A206" s="34"/>
      <c r="B206" s="35"/>
      <c r="C206" s="36"/>
      <c r="D206" s="194" t="s">
        <v>141</v>
      </c>
      <c r="E206" s="36"/>
      <c r="F206" s="225" t="s">
        <v>213</v>
      </c>
      <c r="G206" s="36"/>
      <c r="H206" s="36"/>
      <c r="I206" s="226"/>
      <c r="J206" s="36"/>
      <c r="K206" s="36"/>
      <c r="L206" s="39"/>
      <c r="M206" s="227"/>
      <c r="N206" s="228"/>
      <c r="O206" s="71"/>
      <c r="P206" s="71"/>
      <c r="Q206" s="71"/>
      <c r="R206" s="71"/>
      <c r="S206" s="71"/>
      <c r="T206" s="72"/>
      <c r="U206" s="34"/>
      <c r="V206" s="34"/>
      <c r="W206" s="34"/>
      <c r="X206" s="34"/>
      <c r="Y206" s="34"/>
      <c r="Z206" s="34"/>
      <c r="AA206" s="34"/>
      <c r="AB206" s="34"/>
      <c r="AC206" s="34"/>
      <c r="AD206" s="34"/>
      <c r="AE206" s="34"/>
      <c r="AT206" s="17" t="s">
        <v>141</v>
      </c>
      <c r="AU206" s="17" t="s">
        <v>82</v>
      </c>
    </row>
    <row r="207" spans="1:65" s="12" customFormat="1" ht="11.25">
      <c r="B207" s="192"/>
      <c r="C207" s="193"/>
      <c r="D207" s="194" t="s">
        <v>131</v>
      </c>
      <c r="E207" s="195" t="s">
        <v>1</v>
      </c>
      <c r="F207" s="196" t="s">
        <v>216</v>
      </c>
      <c r="G207" s="193"/>
      <c r="H207" s="195" t="s">
        <v>1</v>
      </c>
      <c r="I207" s="197"/>
      <c r="J207" s="193"/>
      <c r="K207" s="193"/>
      <c r="L207" s="198"/>
      <c r="M207" s="199"/>
      <c r="N207" s="200"/>
      <c r="O207" s="200"/>
      <c r="P207" s="200"/>
      <c r="Q207" s="200"/>
      <c r="R207" s="200"/>
      <c r="S207" s="200"/>
      <c r="T207" s="201"/>
      <c r="AT207" s="202" t="s">
        <v>131</v>
      </c>
      <c r="AU207" s="202" t="s">
        <v>82</v>
      </c>
      <c r="AV207" s="12" t="s">
        <v>82</v>
      </c>
      <c r="AW207" s="12" t="s">
        <v>30</v>
      </c>
      <c r="AX207" s="12" t="s">
        <v>74</v>
      </c>
      <c r="AY207" s="202" t="s">
        <v>122</v>
      </c>
    </row>
    <row r="208" spans="1:65" s="13" customFormat="1" ht="11.25">
      <c r="B208" s="203"/>
      <c r="C208" s="204"/>
      <c r="D208" s="194" t="s">
        <v>131</v>
      </c>
      <c r="E208" s="205" t="s">
        <v>1</v>
      </c>
      <c r="F208" s="206" t="s">
        <v>217</v>
      </c>
      <c r="G208" s="204"/>
      <c r="H208" s="207">
        <v>91</v>
      </c>
      <c r="I208" s="208"/>
      <c r="J208" s="204"/>
      <c r="K208" s="204"/>
      <c r="L208" s="209"/>
      <c r="M208" s="210"/>
      <c r="N208" s="211"/>
      <c r="O208" s="211"/>
      <c r="P208" s="211"/>
      <c r="Q208" s="211"/>
      <c r="R208" s="211"/>
      <c r="S208" s="211"/>
      <c r="T208" s="212"/>
      <c r="AT208" s="213" t="s">
        <v>131</v>
      </c>
      <c r="AU208" s="213" t="s">
        <v>82</v>
      </c>
      <c r="AV208" s="13" t="s">
        <v>84</v>
      </c>
      <c r="AW208" s="13" t="s">
        <v>30</v>
      </c>
      <c r="AX208" s="13" t="s">
        <v>74</v>
      </c>
      <c r="AY208" s="213" t="s">
        <v>122</v>
      </c>
    </row>
    <row r="209" spans="1:65" s="14" customFormat="1" ht="11.25">
      <c r="B209" s="214"/>
      <c r="C209" s="215"/>
      <c r="D209" s="194" t="s">
        <v>131</v>
      </c>
      <c r="E209" s="216" t="s">
        <v>1</v>
      </c>
      <c r="F209" s="217" t="s">
        <v>134</v>
      </c>
      <c r="G209" s="215"/>
      <c r="H209" s="218">
        <v>91</v>
      </c>
      <c r="I209" s="219"/>
      <c r="J209" s="215"/>
      <c r="K209" s="215"/>
      <c r="L209" s="220"/>
      <c r="M209" s="221"/>
      <c r="N209" s="222"/>
      <c r="O209" s="222"/>
      <c r="P209" s="222"/>
      <c r="Q209" s="222"/>
      <c r="R209" s="222"/>
      <c r="S209" s="222"/>
      <c r="T209" s="223"/>
      <c r="AT209" s="224" t="s">
        <v>131</v>
      </c>
      <c r="AU209" s="224" t="s">
        <v>82</v>
      </c>
      <c r="AV209" s="14" t="s">
        <v>129</v>
      </c>
      <c r="AW209" s="14" t="s">
        <v>30</v>
      </c>
      <c r="AX209" s="14" t="s">
        <v>82</v>
      </c>
      <c r="AY209" s="224" t="s">
        <v>122</v>
      </c>
    </row>
    <row r="210" spans="1:65" s="11" customFormat="1" ht="25.9" customHeight="1">
      <c r="B210" s="164"/>
      <c r="C210" s="165"/>
      <c r="D210" s="166" t="s">
        <v>73</v>
      </c>
      <c r="E210" s="167" t="s">
        <v>218</v>
      </c>
      <c r="F210" s="167" t="s">
        <v>219</v>
      </c>
      <c r="G210" s="165"/>
      <c r="H210" s="165"/>
      <c r="I210" s="168"/>
      <c r="J210" s="169">
        <f>BK210</f>
        <v>0</v>
      </c>
      <c r="K210" s="165"/>
      <c r="L210" s="170"/>
      <c r="M210" s="171"/>
      <c r="N210" s="172"/>
      <c r="O210" s="172"/>
      <c r="P210" s="173">
        <f>SUM(P211:P549)</f>
        <v>0</v>
      </c>
      <c r="Q210" s="172"/>
      <c r="R210" s="173">
        <f>SUM(R211:R549)</f>
        <v>0</v>
      </c>
      <c r="S210" s="172"/>
      <c r="T210" s="174">
        <f>SUM(T211:T549)</f>
        <v>0</v>
      </c>
      <c r="AR210" s="175" t="s">
        <v>82</v>
      </c>
      <c r="AT210" s="176" t="s">
        <v>73</v>
      </c>
      <c r="AU210" s="176" t="s">
        <v>74</v>
      </c>
      <c r="AY210" s="175" t="s">
        <v>122</v>
      </c>
      <c r="BK210" s="177">
        <f>SUM(BK211:BK549)</f>
        <v>0</v>
      </c>
    </row>
    <row r="211" spans="1:65" s="2" customFormat="1" ht="24.2" customHeight="1">
      <c r="A211" s="34"/>
      <c r="B211" s="35"/>
      <c r="C211" s="240" t="s">
        <v>220</v>
      </c>
      <c r="D211" s="240" t="s">
        <v>221</v>
      </c>
      <c r="E211" s="241" t="s">
        <v>222</v>
      </c>
      <c r="F211" s="242" t="s">
        <v>223</v>
      </c>
      <c r="G211" s="243" t="s">
        <v>224</v>
      </c>
      <c r="H211" s="244">
        <v>502.50400000000002</v>
      </c>
      <c r="I211" s="245"/>
      <c r="J211" s="246">
        <f>ROUND(I211*H211,2)</f>
        <v>0</v>
      </c>
      <c r="K211" s="242" t="s">
        <v>127</v>
      </c>
      <c r="L211" s="39"/>
      <c r="M211" s="247" t="s">
        <v>1</v>
      </c>
      <c r="N211" s="248" t="s">
        <v>39</v>
      </c>
      <c r="O211" s="71"/>
      <c r="P211" s="188">
        <f>O211*H211</f>
        <v>0</v>
      </c>
      <c r="Q211" s="188">
        <v>0</v>
      </c>
      <c r="R211" s="188">
        <f>Q211*H211</f>
        <v>0</v>
      </c>
      <c r="S211" s="188">
        <v>0</v>
      </c>
      <c r="T211" s="189">
        <f>S211*H211</f>
        <v>0</v>
      </c>
      <c r="U211" s="34"/>
      <c r="V211" s="34"/>
      <c r="W211" s="34"/>
      <c r="X211" s="34"/>
      <c r="Y211" s="34"/>
      <c r="Z211" s="34"/>
      <c r="AA211" s="34"/>
      <c r="AB211" s="34"/>
      <c r="AC211" s="34"/>
      <c r="AD211" s="34"/>
      <c r="AE211" s="34"/>
      <c r="AR211" s="190" t="s">
        <v>129</v>
      </c>
      <c r="AT211" s="190" t="s">
        <v>221</v>
      </c>
      <c r="AU211" s="190" t="s">
        <v>82</v>
      </c>
      <c r="AY211" s="17" t="s">
        <v>122</v>
      </c>
      <c r="BE211" s="191">
        <f>IF(N211="základní",J211,0)</f>
        <v>0</v>
      </c>
      <c r="BF211" s="191">
        <f>IF(N211="snížená",J211,0)</f>
        <v>0</v>
      </c>
      <c r="BG211" s="191">
        <f>IF(N211="zákl. přenesená",J211,0)</f>
        <v>0</v>
      </c>
      <c r="BH211" s="191">
        <f>IF(N211="sníž. přenesená",J211,0)</f>
        <v>0</v>
      </c>
      <c r="BI211" s="191">
        <f>IF(N211="nulová",J211,0)</f>
        <v>0</v>
      </c>
      <c r="BJ211" s="17" t="s">
        <v>82</v>
      </c>
      <c r="BK211" s="191">
        <f>ROUND(I211*H211,2)</f>
        <v>0</v>
      </c>
      <c r="BL211" s="17" t="s">
        <v>129</v>
      </c>
      <c r="BM211" s="190" t="s">
        <v>225</v>
      </c>
    </row>
    <row r="212" spans="1:65" s="2" customFormat="1" ht="48.75">
      <c r="A212" s="34"/>
      <c r="B212" s="35"/>
      <c r="C212" s="36"/>
      <c r="D212" s="194" t="s">
        <v>141</v>
      </c>
      <c r="E212" s="36"/>
      <c r="F212" s="225" t="s">
        <v>226</v>
      </c>
      <c r="G212" s="36"/>
      <c r="H212" s="36"/>
      <c r="I212" s="226"/>
      <c r="J212" s="36"/>
      <c r="K212" s="36"/>
      <c r="L212" s="39"/>
      <c r="M212" s="227"/>
      <c r="N212" s="228"/>
      <c r="O212" s="71"/>
      <c r="P212" s="71"/>
      <c r="Q212" s="71"/>
      <c r="R212" s="71"/>
      <c r="S212" s="71"/>
      <c r="T212" s="72"/>
      <c r="U212" s="34"/>
      <c r="V212" s="34"/>
      <c r="W212" s="34"/>
      <c r="X212" s="34"/>
      <c r="Y212" s="34"/>
      <c r="Z212" s="34"/>
      <c r="AA212" s="34"/>
      <c r="AB212" s="34"/>
      <c r="AC212" s="34"/>
      <c r="AD212" s="34"/>
      <c r="AE212" s="34"/>
      <c r="AT212" s="17" t="s">
        <v>141</v>
      </c>
      <c r="AU212" s="17" t="s">
        <v>82</v>
      </c>
    </row>
    <row r="213" spans="1:65" s="12" customFormat="1" ht="11.25">
      <c r="B213" s="192"/>
      <c r="C213" s="193"/>
      <c r="D213" s="194" t="s">
        <v>131</v>
      </c>
      <c r="E213" s="195" t="s">
        <v>1</v>
      </c>
      <c r="F213" s="196" t="s">
        <v>181</v>
      </c>
      <c r="G213" s="193"/>
      <c r="H213" s="195" t="s">
        <v>1</v>
      </c>
      <c r="I213" s="197"/>
      <c r="J213" s="193"/>
      <c r="K213" s="193"/>
      <c r="L213" s="198"/>
      <c r="M213" s="199"/>
      <c r="N213" s="200"/>
      <c r="O213" s="200"/>
      <c r="P213" s="200"/>
      <c r="Q213" s="200"/>
      <c r="R213" s="200"/>
      <c r="S213" s="200"/>
      <c r="T213" s="201"/>
      <c r="AT213" s="202" t="s">
        <v>131</v>
      </c>
      <c r="AU213" s="202" t="s">
        <v>82</v>
      </c>
      <c r="AV213" s="12" t="s">
        <v>82</v>
      </c>
      <c r="AW213" s="12" t="s">
        <v>30</v>
      </c>
      <c r="AX213" s="12" t="s">
        <v>74</v>
      </c>
      <c r="AY213" s="202" t="s">
        <v>122</v>
      </c>
    </row>
    <row r="214" spans="1:65" s="12" customFormat="1" ht="11.25">
      <c r="B214" s="192"/>
      <c r="C214" s="193"/>
      <c r="D214" s="194" t="s">
        <v>131</v>
      </c>
      <c r="E214" s="195" t="s">
        <v>1</v>
      </c>
      <c r="F214" s="196" t="s">
        <v>227</v>
      </c>
      <c r="G214" s="193"/>
      <c r="H214" s="195" t="s">
        <v>1</v>
      </c>
      <c r="I214" s="197"/>
      <c r="J214" s="193"/>
      <c r="K214" s="193"/>
      <c r="L214" s="198"/>
      <c r="M214" s="199"/>
      <c r="N214" s="200"/>
      <c r="O214" s="200"/>
      <c r="P214" s="200"/>
      <c r="Q214" s="200"/>
      <c r="R214" s="200"/>
      <c r="S214" s="200"/>
      <c r="T214" s="201"/>
      <c r="AT214" s="202" t="s">
        <v>131</v>
      </c>
      <c r="AU214" s="202" t="s">
        <v>82</v>
      </c>
      <c r="AV214" s="12" t="s">
        <v>82</v>
      </c>
      <c r="AW214" s="12" t="s">
        <v>30</v>
      </c>
      <c r="AX214" s="12" t="s">
        <v>74</v>
      </c>
      <c r="AY214" s="202" t="s">
        <v>122</v>
      </c>
    </row>
    <row r="215" spans="1:65" s="13" customFormat="1" ht="11.25">
      <c r="B215" s="203"/>
      <c r="C215" s="204"/>
      <c r="D215" s="194" t="s">
        <v>131</v>
      </c>
      <c r="E215" s="205" t="s">
        <v>1</v>
      </c>
      <c r="F215" s="206" t="s">
        <v>228</v>
      </c>
      <c r="G215" s="204"/>
      <c r="H215" s="207">
        <v>93.510999999999996</v>
      </c>
      <c r="I215" s="208"/>
      <c r="J215" s="204"/>
      <c r="K215" s="204"/>
      <c r="L215" s="209"/>
      <c r="M215" s="210"/>
      <c r="N215" s="211"/>
      <c r="O215" s="211"/>
      <c r="P215" s="211"/>
      <c r="Q215" s="211"/>
      <c r="R215" s="211"/>
      <c r="S215" s="211"/>
      <c r="T215" s="212"/>
      <c r="AT215" s="213" t="s">
        <v>131</v>
      </c>
      <c r="AU215" s="213" t="s">
        <v>82</v>
      </c>
      <c r="AV215" s="13" t="s">
        <v>84</v>
      </c>
      <c r="AW215" s="13" t="s">
        <v>30</v>
      </c>
      <c r="AX215" s="13" t="s">
        <v>74</v>
      </c>
      <c r="AY215" s="213" t="s">
        <v>122</v>
      </c>
    </row>
    <row r="216" spans="1:65" s="12" customFormat="1" ht="11.25">
      <c r="B216" s="192"/>
      <c r="C216" s="193"/>
      <c r="D216" s="194" t="s">
        <v>131</v>
      </c>
      <c r="E216" s="195" t="s">
        <v>1</v>
      </c>
      <c r="F216" s="196" t="s">
        <v>184</v>
      </c>
      <c r="G216" s="193"/>
      <c r="H216" s="195" t="s">
        <v>1</v>
      </c>
      <c r="I216" s="197"/>
      <c r="J216" s="193"/>
      <c r="K216" s="193"/>
      <c r="L216" s="198"/>
      <c r="M216" s="199"/>
      <c r="N216" s="200"/>
      <c r="O216" s="200"/>
      <c r="P216" s="200"/>
      <c r="Q216" s="200"/>
      <c r="R216" s="200"/>
      <c r="S216" s="200"/>
      <c r="T216" s="201"/>
      <c r="AT216" s="202" t="s">
        <v>131</v>
      </c>
      <c r="AU216" s="202" t="s">
        <v>82</v>
      </c>
      <c r="AV216" s="12" t="s">
        <v>82</v>
      </c>
      <c r="AW216" s="12" t="s">
        <v>30</v>
      </c>
      <c r="AX216" s="12" t="s">
        <v>74</v>
      </c>
      <c r="AY216" s="202" t="s">
        <v>122</v>
      </c>
    </row>
    <row r="217" spans="1:65" s="13" customFormat="1" ht="11.25">
      <c r="B217" s="203"/>
      <c r="C217" s="204"/>
      <c r="D217" s="194" t="s">
        <v>131</v>
      </c>
      <c r="E217" s="205" t="s">
        <v>1</v>
      </c>
      <c r="F217" s="206" t="s">
        <v>229</v>
      </c>
      <c r="G217" s="204"/>
      <c r="H217" s="207">
        <v>83.805000000000007</v>
      </c>
      <c r="I217" s="208"/>
      <c r="J217" s="204"/>
      <c r="K217" s="204"/>
      <c r="L217" s="209"/>
      <c r="M217" s="210"/>
      <c r="N217" s="211"/>
      <c r="O217" s="211"/>
      <c r="P217" s="211"/>
      <c r="Q217" s="211"/>
      <c r="R217" s="211"/>
      <c r="S217" s="211"/>
      <c r="T217" s="212"/>
      <c r="AT217" s="213" t="s">
        <v>131</v>
      </c>
      <c r="AU217" s="213" t="s">
        <v>82</v>
      </c>
      <c r="AV217" s="13" t="s">
        <v>84</v>
      </c>
      <c r="AW217" s="13" t="s">
        <v>30</v>
      </c>
      <c r="AX217" s="13" t="s">
        <v>74</v>
      </c>
      <c r="AY217" s="213" t="s">
        <v>122</v>
      </c>
    </row>
    <row r="218" spans="1:65" s="12" customFormat="1" ht="11.25">
      <c r="B218" s="192"/>
      <c r="C218" s="193"/>
      <c r="D218" s="194" t="s">
        <v>131</v>
      </c>
      <c r="E218" s="195" t="s">
        <v>1</v>
      </c>
      <c r="F218" s="196" t="s">
        <v>186</v>
      </c>
      <c r="G218" s="193"/>
      <c r="H218" s="195" t="s">
        <v>1</v>
      </c>
      <c r="I218" s="197"/>
      <c r="J218" s="193"/>
      <c r="K218" s="193"/>
      <c r="L218" s="198"/>
      <c r="M218" s="199"/>
      <c r="N218" s="200"/>
      <c r="O218" s="200"/>
      <c r="P218" s="200"/>
      <c r="Q218" s="200"/>
      <c r="R218" s="200"/>
      <c r="S218" s="200"/>
      <c r="T218" s="201"/>
      <c r="AT218" s="202" t="s">
        <v>131</v>
      </c>
      <c r="AU218" s="202" t="s">
        <v>82</v>
      </c>
      <c r="AV218" s="12" t="s">
        <v>82</v>
      </c>
      <c r="AW218" s="12" t="s">
        <v>30</v>
      </c>
      <c r="AX218" s="12" t="s">
        <v>74</v>
      </c>
      <c r="AY218" s="202" t="s">
        <v>122</v>
      </c>
    </row>
    <row r="219" spans="1:65" s="13" customFormat="1" ht="11.25">
      <c r="B219" s="203"/>
      <c r="C219" s="204"/>
      <c r="D219" s="194" t="s">
        <v>131</v>
      </c>
      <c r="E219" s="205" t="s">
        <v>1</v>
      </c>
      <c r="F219" s="206" t="s">
        <v>229</v>
      </c>
      <c r="G219" s="204"/>
      <c r="H219" s="207">
        <v>83.805000000000007</v>
      </c>
      <c r="I219" s="208"/>
      <c r="J219" s="204"/>
      <c r="K219" s="204"/>
      <c r="L219" s="209"/>
      <c r="M219" s="210"/>
      <c r="N219" s="211"/>
      <c r="O219" s="211"/>
      <c r="P219" s="211"/>
      <c r="Q219" s="211"/>
      <c r="R219" s="211"/>
      <c r="S219" s="211"/>
      <c r="T219" s="212"/>
      <c r="AT219" s="213" t="s">
        <v>131</v>
      </c>
      <c r="AU219" s="213" t="s">
        <v>82</v>
      </c>
      <c r="AV219" s="13" t="s">
        <v>84</v>
      </c>
      <c r="AW219" s="13" t="s">
        <v>30</v>
      </c>
      <c r="AX219" s="13" t="s">
        <v>74</v>
      </c>
      <c r="AY219" s="213" t="s">
        <v>122</v>
      </c>
    </row>
    <row r="220" spans="1:65" s="12" customFormat="1" ht="11.25">
      <c r="B220" s="192"/>
      <c r="C220" s="193"/>
      <c r="D220" s="194" t="s">
        <v>131</v>
      </c>
      <c r="E220" s="195" t="s">
        <v>1</v>
      </c>
      <c r="F220" s="196" t="s">
        <v>187</v>
      </c>
      <c r="G220" s="193"/>
      <c r="H220" s="195" t="s">
        <v>1</v>
      </c>
      <c r="I220" s="197"/>
      <c r="J220" s="193"/>
      <c r="K220" s="193"/>
      <c r="L220" s="198"/>
      <c r="M220" s="199"/>
      <c r="N220" s="200"/>
      <c r="O220" s="200"/>
      <c r="P220" s="200"/>
      <c r="Q220" s="200"/>
      <c r="R220" s="200"/>
      <c r="S220" s="200"/>
      <c r="T220" s="201"/>
      <c r="AT220" s="202" t="s">
        <v>131</v>
      </c>
      <c r="AU220" s="202" t="s">
        <v>82</v>
      </c>
      <c r="AV220" s="12" t="s">
        <v>82</v>
      </c>
      <c r="AW220" s="12" t="s">
        <v>30</v>
      </c>
      <c r="AX220" s="12" t="s">
        <v>74</v>
      </c>
      <c r="AY220" s="202" t="s">
        <v>122</v>
      </c>
    </row>
    <row r="221" spans="1:65" s="13" customFormat="1" ht="11.25">
      <c r="B221" s="203"/>
      <c r="C221" s="204"/>
      <c r="D221" s="194" t="s">
        <v>131</v>
      </c>
      <c r="E221" s="205" t="s">
        <v>1</v>
      </c>
      <c r="F221" s="206" t="s">
        <v>229</v>
      </c>
      <c r="G221" s="204"/>
      <c r="H221" s="207">
        <v>83.805000000000007</v>
      </c>
      <c r="I221" s="208"/>
      <c r="J221" s="204"/>
      <c r="K221" s="204"/>
      <c r="L221" s="209"/>
      <c r="M221" s="210"/>
      <c r="N221" s="211"/>
      <c r="O221" s="211"/>
      <c r="P221" s="211"/>
      <c r="Q221" s="211"/>
      <c r="R221" s="211"/>
      <c r="S221" s="211"/>
      <c r="T221" s="212"/>
      <c r="AT221" s="213" t="s">
        <v>131</v>
      </c>
      <c r="AU221" s="213" t="s">
        <v>82</v>
      </c>
      <c r="AV221" s="13" t="s">
        <v>84</v>
      </c>
      <c r="AW221" s="13" t="s">
        <v>30</v>
      </c>
      <c r="AX221" s="13" t="s">
        <v>74</v>
      </c>
      <c r="AY221" s="213" t="s">
        <v>122</v>
      </c>
    </row>
    <row r="222" spans="1:65" s="12" customFormat="1" ht="11.25">
      <c r="B222" s="192"/>
      <c r="C222" s="193"/>
      <c r="D222" s="194" t="s">
        <v>131</v>
      </c>
      <c r="E222" s="195" t="s">
        <v>1</v>
      </c>
      <c r="F222" s="196" t="s">
        <v>188</v>
      </c>
      <c r="G222" s="193"/>
      <c r="H222" s="195" t="s">
        <v>1</v>
      </c>
      <c r="I222" s="197"/>
      <c r="J222" s="193"/>
      <c r="K222" s="193"/>
      <c r="L222" s="198"/>
      <c r="M222" s="199"/>
      <c r="N222" s="200"/>
      <c r="O222" s="200"/>
      <c r="P222" s="200"/>
      <c r="Q222" s="200"/>
      <c r="R222" s="200"/>
      <c r="S222" s="200"/>
      <c r="T222" s="201"/>
      <c r="AT222" s="202" t="s">
        <v>131</v>
      </c>
      <c r="AU222" s="202" t="s">
        <v>82</v>
      </c>
      <c r="AV222" s="12" t="s">
        <v>82</v>
      </c>
      <c r="AW222" s="12" t="s">
        <v>30</v>
      </c>
      <c r="AX222" s="12" t="s">
        <v>74</v>
      </c>
      <c r="AY222" s="202" t="s">
        <v>122</v>
      </c>
    </row>
    <row r="223" spans="1:65" s="13" customFormat="1" ht="11.25">
      <c r="B223" s="203"/>
      <c r="C223" s="204"/>
      <c r="D223" s="194" t="s">
        <v>131</v>
      </c>
      <c r="E223" s="205" t="s">
        <v>1</v>
      </c>
      <c r="F223" s="206" t="s">
        <v>230</v>
      </c>
      <c r="G223" s="204"/>
      <c r="H223" s="207">
        <v>58.02</v>
      </c>
      <c r="I223" s="208"/>
      <c r="J223" s="204"/>
      <c r="K223" s="204"/>
      <c r="L223" s="209"/>
      <c r="M223" s="210"/>
      <c r="N223" s="211"/>
      <c r="O223" s="211"/>
      <c r="P223" s="211"/>
      <c r="Q223" s="211"/>
      <c r="R223" s="211"/>
      <c r="S223" s="211"/>
      <c r="T223" s="212"/>
      <c r="AT223" s="213" t="s">
        <v>131</v>
      </c>
      <c r="AU223" s="213" t="s">
        <v>82</v>
      </c>
      <c r="AV223" s="13" t="s">
        <v>84</v>
      </c>
      <c r="AW223" s="13" t="s">
        <v>30</v>
      </c>
      <c r="AX223" s="13" t="s">
        <v>74</v>
      </c>
      <c r="AY223" s="213" t="s">
        <v>122</v>
      </c>
    </row>
    <row r="224" spans="1:65" s="12" customFormat="1" ht="11.25">
      <c r="B224" s="192"/>
      <c r="C224" s="193"/>
      <c r="D224" s="194" t="s">
        <v>131</v>
      </c>
      <c r="E224" s="195" t="s">
        <v>1</v>
      </c>
      <c r="F224" s="196" t="s">
        <v>231</v>
      </c>
      <c r="G224" s="193"/>
      <c r="H224" s="195" t="s">
        <v>1</v>
      </c>
      <c r="I224" s="197"/>
      <c r="J224" s="193"/>
      <c r="K224" s="193"/>
      <c r="L224" s="198"/>
      <c r="M224" s="199"/>
      <c r="N224" s="200"/>
      <c r="O224" s="200"/>
      <c r="P224" s="200"/>
      <c r="Q224" s="200"/>
      <c r="R224" s="200"/>
      <c r="S224" s="200"/>
      <c r="T224" s="201"/>
      <c r="AT224" s="202" t="s">
        <v>131</v>
      </c>
      <c r="AU224" s="202" t="s">
        <v>82</v>
      </c>
      <c r="AV224" s="12" t="s">
        <v>82</v>
      </c>
      <c r="AW224" s="12" t="s">
        <v>30</v>
      </c>
      <c r="AX224" s="12" t="s">
        <v>74</v>
      </c>
      <c r="AY224" s="202" t="s">
        <v>122</v>
      </c>
    </row>
    <row r="225" spans="1:65" s="13" customFormat="1" ht="11.25">
      <c r="B225" s="203"/>
      <c r="C225" s="204"/>
      <c r="D225" s="194" t="s">
        <v>131</v>
      </c>
      <c r="E225" s="205" t="s">
        <v>1</v>
      </c>
      <c r="F225" s="206" t="s">
        <v>232</v>
      </c>
      <c r="G225" s="204"/>
      <c r="H225" s="207">
        <v>99.558000000000007</v>
      </c>
      <c r="I225" s="208"/>
      <c r="J225" s="204"/>
      <c r="K225" s="204"/>
      <c r="L225" s="209"/>
      <c r="M225" s="210"/>
      <c r="N225" s="211"/>
      <c r="O225" s="211"/>
      <c r="P225" s="211"/>
      <c r="Q225" s="211"/>
      <c r="R225" s="211"/>
      <c r="S225" s="211"/>
      <c r="T225" s="212"/>
      <c r="AT225" s="213" t="s">
        <v>131</v>
      </c>
      <c r="AU225" s="213" t="s">
        <v>82</v>
      </c>
      <c r="AV225" s="13" t="s">
        <v>84</v>
      </c>
      <c r="AW225" s="13" t="s">
        <v>30</v>
      </c>
      <c r="AX225" s="13" t="s">
        <v>74</v>
      </c>
      <c r="AY225" s="213" t="s">
        <v>122</v>
      </c>
    </row>
    <row r="226" spans="1:65" s="14" customFormat="1" ht="11.25">
      <c r="B226" s="214"/>
      <c r="C226" s="215"/>
      <c r="D226" s="194" t="s">
        <v>131</v>
      </c>
      <c r="E226" s="216" t="s">
        <v>1</v>
      </c>
      <c r="F226" s="217" t="s">
        <v>134</v>
      </c>
      <c r="G226" s="215"/>
      <c r="H226" s="218">
        <v>502.50399999999996</v>
      </c>
      <c r="I226" s="219"/>
      <c r="J226" s="215"/>
      <c r="K226" s="215"/>
      <c r="L226" s="220"/>
      <c r="M226" s="221"/>
      <c r="N226" s="222"/>
      <c r="O226" s="222"/>
      <c r="P226" s="222"/>
      <c r="Q226" s="222"/>
      <c r="R226" s="222"/>
      <c r="S226" s="222"/>
      <c r="T226" s="223"/>
      <c r="AT226" s="224" t="s">
        <v>131</v>
      </c>
      <c r="AU226" s="224" t="s">
        <v>82</v>
      </c>
      <c r="AV226" s="14" t="s">
        <v>129</v>
      </c>
      <c r="AW226" s="14" t="s">
        <v>30</v>
      </c>
      <c r="AX226" s="14" t="s">
        <v>82</v>
      </c>
      <c r="AY226" s="224" t="s">
        <v>122</v>
      </c>
    </row>
    <row r="227" spans="1:65" s="2" customFormat="1" ht="16.5" customHeight="1">
      <c r="A227" s="34"/>
      <c r="B227" s="35"/>
      <c r="C227" s="240" t="s">
        <v>233</v>
      </c>
      <c r="D227" s="240" t="s">
        <v>221</v>
      </c>
      <c r="E227" s="241" t="s">
        <v>234</v>
      </c>
      <c r="F227" s="242" t="s">
        <v>235</v>
      </c>
      <c r="G227" s="243" t="s">
        <v>224</v>
      </c>
      <c r="H227" s="244">
        <v>478.91</v>
      </c>
      <c r="I227" s="245"/>
      <c r="J227" s="246">
        <f>ROUND(I227*H227,2)</f>
        <v>0</v>
      </c>
      <c r="K227" s="242" t="s">
        <v>127</v>
      </c>
      <c r="L227" s="39"/>
      <c r="M227" s="247" t="s">
        <v>1</v>
      </c>
      <c r="N227" s="248" t="s">
        <v>39</v>
      </c>
      <c r="O227" s="71"/>
      <c r="P227" s="188">
        <f>O227*H227</f>
        <v>0</v>
      </c>
      <c r="Q227" s="188">
        <v>0</v>
      </c>
      <c r="R227" s="188">
        <f>Q227*H227</f>
        <v>0</v>
      </c>
      <c r="S227" s="188">
        <v>0</v>
      </c>
      <c r="T227" s="189">
        <f>S227*H227</f>
        <v>0</v>
      </c>
      <c r="U227" s="34"/>
      <c r="V227" s="34"/>
      <c r="W227" s="34"/>
      <c r="X227" s="34"/>
      <c r="Y227" s="34"/>
      <c r="Z227" s="34"/>
      <c r="AA227" s="34"/>
      <c r="AB227" s="34"/>
      <c r="AC227" s="34"/>
      <c r="AD227" s="34"/>
      <c r="AE227" s="34"/>
      <c r="AR227" s="190" t="s">
        <v>129</v>
      </c>
      <c r="AT227" s="190" t="s">
        <v>221</v>
      </c>
      <c r="AU227" s="190" t="s">
        <v>82</v>
      </c>
      <c r="AY227" s="17" t="s">
        <v>122</v>
      </c>
      <c r="BE227" s="191">
        <f>IF(N227="základní",J227,0)</f>
        <v>0</v>
      </c>
      <c r="BF227" s="191">
        <f>IF(N227="snížená",J227,0)</f>
        <v>0</v>
      </c>
      <c r="BG227" s="191">
        <f>IF(N227="zákl. přenesená",J227,0)</f>
        <v>0</v>
      </c>
      <c r="BH227" s="191">
        <f>IF(N227="sníž. přenesená",J227,0)</f>
        <v>0</v>
      </c>
      <c r="BI227" s="191">
        <f>IF(N227="nulová",J227,0)</f>
        <v>0</v>
      </c>
      <c r="BJ227" s="17" t="s">
        <v>82</v>
      </c>
      <c r="BK227" s="191">
        <f>ROUND(I227*H227,2)</f>
        <v>0</v>
      </c>
      <c r="BL227" s="17" t="s">
        <v>129</v>
      </c>
      <c r="BM227" s="190" t="s">
        <v>236</v>
      </c>
    </row>
    <row r="228" spans="1:65" s="2" customFormat="1" ht="78">
      <c r="A228" s="34"/>
      <c r="B228" s="35"/>
      <c r="C228" s="36"/>
      <c r="D228" s="194" t="s">
        <v>141</v>
      </c>
      <c r="E228" s="36"/>
      <c r="F228" s="225" t="s">
        <v>237</v>
      </c>
      <c r="G228" s="36"/>
      <c r="H228" s="36"/>
      <c r="I228" s="226"/>
      <c r="J228" s="36"/>
      <c r="K228" s="36"/>
      <c r="L228" s="39"/>
      <c r="M228" s="227"/>
      <c r="N228" s="228"/>
      <c r="O228" s="71"/>
      <c r="P228" s="71"/>
      <c r="Q228" s="71"/>
      <c r="R228" s="71"/>
      <c r="S228" s="71"/>
      <c r="T228" s="72"/>
      <c r="U228" s="34"/>
      <c r="V228" s="34"/>
      <c r="W228" s="34"/>
      <c r="X228" s="34"/>
      <c r="Y228" s="34"/>
      <c r="Z228" s="34"/>
      <c r="AA228" s="34"/>
      <c r="AB228" s="34"/>
      <c r="AC228" s="34"/>
      <c r="AD228" s="34"/>
      <c r="AE228" s="34"/>
      <c r="AT228" s="17" t="s">
        <v>141</v>
      </c>
      <c r="AU228" s="17" t="s">
        <v>82</v>
      </c>
    </row>
    <row r="229" spans="1:65" s="12" customFormat="1" ht="11.25">
      <c r="B229" s="192"/>
      <c r="C229" s="193"/>
      <c r="D229" s="194" t="s">
        <v>131</v>
      </c>
      <c r="E229" s="195" t="s">
        <v>1</v>
      </c>
      <c r="F229" s="196" t="s">
        <v>181</v>
      </c>
      <c r="G229" s="193"/>
      <c r="H229" s="195" t="s">
        <v>1</v>
      </c>
      <c r="I229" s="197"/>
      <c r="J229" s="193"/>
      <c r="K229" s="193"/>
      <c r="L229" s="198"/>
      <c r="M229" s="199"/>
      <c r="N229" s="200"/>
      <c r="O229" s="200"/>
      <c r="P229" s="200"/>
      <c r="Q229" s="200"/>
      <c r="R229" s="200"/>
      <c r="S229" s="200"/>
      <c r="T229" s="201"/>
      <c r="AT229" s="202" t="s">
        <v>131</v>
      </c>
      <c r="AU229" s="202" t="s">
        <v>82</v>
      </c>
      <c r="AV229" s="12" t="s">
        <v>82</v>
      </c>
      <c r="AW229" s="12" t="s">
        <v>30</v>
      </c>
      <c r="AX229" s="12" t="s">
        <v>74</v>
      </c>
      <c r="AY229" s="202" t="s">
        <v>122</v>
      </c>
    </row>
    <row r="230" spans="1:65" s="12" customFormat="1" ht="11.25">
      <c r="B230" s="192"/>
      <c r="C230" s="193"/>
      <c r="D230" s="194" t="s">
        <v>131</v>
      </c>
      <c r="E230" s="195" t="s">
        <v>1</v>
      </c>
      <c r="F230" s="196" t="s">
        <v>238</v>
      </c>
      <c r="G230" s="193"/>
      <c r="H230" s="195" t="s">
        <v>1</v>
      </c>
      <c r="I230" s="197"/>
      <c r="J230" s="193"/>
      <c r="K230" s="193"/>
      <c r="L230" s="198"/>
      <c r="M230" s="199"/>
      <c r="N230" s="200"/>
      <c r="O230" s="200"/>
      <c r="P230" s="200"/>
      <c r="Q230" s="200"/>
      <c r="R230" s="200"/>
      <c r="S230" s="200"/>
      <c r="T230" s="201"/>
      <c r="AT230" s="202" t="s">
        <v>131</v>
      </c>
      <c r="AU230" s="202" t="s">
        <v>82</v>
      </c>
      <c r="AV230" s="12" t="s">
        <v>82</v>
      </c>
      <c r="AW230" s="12" t="s">
        <v>30</v>
      </c>
      <c r="AX230" s="12" t="s">
        <v>74</v>
      </c>
      <c r="AY230" s="202" t="s">
        <v>122</v>
      </c>
    </row>
    <row r="231" spans="1:65" s="13" customFormat="1" ht="11.25">
      <c r="B231" s="203"/>
      <c r="C231" s="204"/>
      <c r="D231" s="194" t="s">
        <v>131</v>
      </c>
      <c r="E231" s="205" t="s">
        <v>1</v>
      </c>
      <c r="F231" s="206" t="s">
        <v>228</v>
      </c>
      <c r="G231" s="204"/>
      <c r="H231" s="207">
        <v>93.510999999999996</v>
      </c>
      <c r="I231" s="208"/>
      <c r="J231" s="204"/>
      <c r="K231" s="204"/>
      <c r="L231" s="209"/>
      <c r="M231" s="210"/>
      <c r="N231" s="211"/>
      <c r="O231" s="211"/>
      <c r="P231" s="211"/>
      <c r="Q231" s="211"/>
      <c r="R231" s="211"/>
      <c r="S231" s="211"/>
      <c r="T231" s="212"/>
      <c r="AT231" s="213" t="s">
        <v>131</v>
      </c>
      <c r="AU231" s="213" t="s">
        <v>82</v>
      </c>
      <c r="AV231" s="13" t="s">
        <v>84</v>
      </c>
      <c r="AW231" s="13" t="s">
        <v>30</v>
      </c>
      <c r="AX231" s="13" t="s">
        <v>74</v>
      </c>
      <c r="AY231" s="213" t="s">
        <v>122</v>
      </c>
    </row>
    <row r="232" spans="1:65" s="12" customFormat="1" ht="11.25">
      <c r="B232" s="192"/>
      <c r="C232" s="193"/>
      <c r="D232" s="194" t="s">
        <v>131</v>
      </c>
      <c r="E232" s="195" t="s">
        <v>1</v>
      </c>
      <c r="F232" s="196" t="s">
        <v>239</v>
      </c>
      <c r="G232" s="193"/>
      <c r="H232" s="195" t="s">
        <v>1</v>
      </c>
      <c r="I232" s="197"/>
      <c r="J232" s="193"/>
      <c r="K232" s="193"/>
      <c r="L232" s="198"/>
      <c r="M232" s="199"/>
      <c r="N232" s="200"/>
      <c r="O232" s="200"/>
      <c r="P232" s="200"/>
      <c r="Q232" s="200"/>
      <c r="R232" s="200"/>
      <c r="S232" s="200"/>
      <c r="T232" s="201"/>
      <c r="AT232" s="202" t="s">
        <v>131</v>
      </c>
      <c r="AU232" s="202" t="s">
        <v>82</v>
      </c>
      <c r="AV232" s="12" t="s">
        <v>82</v>
      </c>
      <c r="AW232" s="12" t="s">
        <v>30</v>
      </c>
      <c r="AX232" s="12" t="s">
        <v>74</v>
      </c>
      <c r="AY232" s="202" t="s">
        <v>122</v>
      </c>
    </row>
    <row r="233" spans="1:65" s="13" customFormat="1" ht="11.25">
      <c r="B233" s="203"/>
      <c r="C233" s="204"/>
      <c r="D233" s="194" t="s">
        <v>131</v>
      </c>
      <c r="E233" s="205" t="s">
        <v>1</v>
      </c>
      <c r="F233" s="206" t="s">
        <v>240</v>
      </c>
      <c r="G233" s="204"/>
      <c r="H233" s="207">
        <v>79.819999999999993</v>
      </c>
      <c r="I233" s="208"/>
      <c r="J233" s="204"/>
      <c r="K233" s="204"/>
      <c r="L233" s="209"/>
      <c r="M233" s="210"/>
      <c r="N233" s="211"/>
      <c r="O233" s="211"/>
      <c r="P233" s="211"/>
      <c r="Q233" s="211"/>
      <c r="R233" s="211"/>
      <c r="S233" s="211"/>
      <c r="T233" s="212"/>
      <c r="AT233" s="213" t="s">
        <v>131</v>
      </c>
      <c r="AU233" s="213" t="s">
        <v>82</v>
      </c>
      <c r="AV233" s="13" t="s">
        <v>84</v>
      </c>
      <c r="AW233" s="13" t="s">
        <v>30</v>
      </c>
      <c r="AX233" s="13" t="s">
        <v>74</v>
      </c>
      <c r="AY233" s="213" t="s">
        <v>122</v>
      </c>
    </row>
    <row r="234" spans="1:65" s="12" customFormat="1" ht="11.25">
      <c r="B234" s="192"/>
      <c r="C234" s="193"/>
      <c r="D234" s="194" t="s">
        <v>131</v>
      </c>
      <c r="E234" s="195" t="s">
        <v>1</v>
      </c>
      <c r="F234" s="196" t="s">
        <v>186</v>
      </c>
      <c r="G234" s="193"/>
      <c r="H234" s="195" t="s">
        <v>1</v>
      </c>
      <c r="I234" s="197"/>
      <c r="J234" s="193"/>
      <c r="K234" s="193"/>
      <c r="L234" s="198"/>
      <c r="M234" s="199"/>
      <c r="N234" s="200"/>
      <c r="O234" s="200"/>
      <c r="P234" s="200"/>
      <c r="Q234" s="200"/>
      <c r="R234" s="200"/>
      <c r="S234" s="200"/>
      <c r="T234" s="201"/>
      <c r="AT234" s="202" t="s">
        <v>131</v>
      </c>
      <c r="AU234" s="202" t="s">
        <v>82</v>
      </c>
      <c r="AV234" s="12" t="s">
        <v>82</v>
      </c>
      <c r="AW234" s="12" t="s">
        <v>30</v>
      </c>
      <c r="AX234" s="12" t="s">
        <v>74</v>
      </c>
      <c r="AY234" s="202" t="s">
        <v>122</v>
      </c>
    </row>
    <row r="235" spans="1:65" s="13" customFormat="1" ht="11.25">
      <c r="B235" s="203"/>
      <c r="C235" s="204"/>
      <c r="D235" s="194" t="s">
        <v>131</v>
      </c>
      <c r="E235" s="205" t="s">
        <v>1</v>
      </c>
      <c r="F235" s="206" t="s">
        <v>240</v>
      </c>
      <c r="G235" s="204"/>
      <c r="H235" s="207">
        <v>79.819999999999993</v>
      </c>
      <c r="I235" s="208"/>
      <c r="J235" s="204"/>
      <c r="K235" s="204"/>
      <c r="L235" s="209"/>
      <c r="M235" s="210"/>
      <c r="N235" s="211"/>
      <c r="O235" s="211"/>
      <c r="P235" s="211"/>
      <c r="Q235" s="211"/>
      <c r="R235" s="211"/>
      <c r="S235" s="211"/>
      <c r="T235" s="212"/>
      <c r="AT235" s="213" t="s">
        <v>131</v>
      </c>
      <c r="AU235" s="213" t="s">
        <v>82</v>
      </c>
      <c r="AV235" s="13" t="s">
        <v>84</v>
      </c>
      <c r="AW235" s="13" t="s">
        <v>30</v>
      </c>
      <c r="AX235" s="13" t="s">
        <v>74</v>
      </c>
      <c r="AY235" s="213" t="s">
        <v>122</v>
      </c>
    </row>
    <row r="236" spans="1:65" s="12" customFormat="1" ht="11.25">
      <c r="B236" s="192"/>
      <c r="C236" s="193"/>
      <c r="D236" s="194" t="s">
        <v>131</v>
      </c>
      <c r="E236" s="195" t="s">
        <v>1</v>
      </c>
      <c r="F236" s="196" t="s">
        <v>187</v>
      </c>
      <c r="G236" s="193"/>
      <c r="H236" s="195" t="s">
        <v>1</v>
      </c>
      <c r="I236" s="197"/>
      <c r="J236" s="193"/>
      <c r="K236" s="193"/>
      <c r="L236" s="198"/>
      <c r="M236" s="199"/>
      <c r="N236" s="200"/>
      <c r="O236" s="200"/>
      <c r="P236" s="200"/>
      <c r="Q236" s="200"/>
      <c r="R236" s="200"/>
      <c r="S236" s="200"/>
      <c r="T236" s="201"/>
      <c r="AT236" s="202" t="s">
        <v>131</v>
      </c>
      <c r="AU236" s="202" t="s">
        <v>82</v>
      </c>
      <c r="AV236" s="12" t="s">
        <v>82</v>
      </c>
      <c r="AW236" s="12" t="s">
        <v>30</v>
      </c>
      <c r="AX236" s="12" t="s">
        <v>74</v>
      </c>
      <c r="AY236" s="202" t="s">
        <v>122</v>
      </c>
    </row>
    <row r="237" spans="1:65" s="13" customFormat="1" ht="11.25">
      <c r="B237" s="203"/>
      <c r="C237" s="204"/>
      <c r="D237" s="194" t="s">
        <v>131</v>
      </c>
      <c r="E237" s="205" t="s">
        <v>1</v>
      </c>
      <c r="F237" s="206" t="s">
        <v>240</v>
      </c>
      <c r="G237" s="204"/>
      <c r="H237" s="207">
        <v>79.819999999999993</v>
      </c>
      <c r="I237" s="208"/>
      <c r="J237" s="204"/>
      <c r="K237" s="204"/>
      <c r="L237" s="209"/>
      <c r="M237" s="210"/>
      <c r="N237" s="211"/>
      <c r="O237" s="211"/>
      <c r="P237" s="211"/>
      <c r="Q237" s="211"/>
      <c r="R237" s="211"/>
      <c r="S237" s="211"/>
      <c r="T237" s="212"/>
      <c r="AT237" s="213" t="s">
        <v>131</v>
      </c>
      <c r="AU237" s="213" t="s">
        <v>82</v>
      </c>
      <c r="AV237" s="13" t="s">
        <v>84</v>
      </c>
      <c r="AW237" s="13" t="s">
        <v>30</v>
      </c>
      <c r="AX237" s="13" t="s">
        <v>74</v>
      </c>
      <c r="AY237" s="213" t="s">
        <v>122</v>
      </c>
    </row>
    <row r="238" spans="1:65" s="12" customFormat="1" ht="11.25">
      <c r="B238" s="192"/>
      <c r="C238" s="193"/>
      <c r="D238" s="194" t="s">
        <v>131</v>
      </c>
      <c r="E238" s="195" t="s">
        <v>1</v>
      </c>
      <c r="F238" s="196" t="s">
        <v>188</v>
      </c>
      <c r="G238" s="193"/>
      <c r="H238" s="195" t="s">
        <v>1</v>
      </c>
      <c r="I238" s="197"/>
      <c r="J238" s="193"/>
      <c r="K238" s="193"/>
      <c r="L238" s="198"/>
      <c r="M238" s="199"/>
      <c r="N238" s="200"/>
      <c r="O238" s="200"/>
      <c r="P238" s="200"/>
      <c r="Q238" s="200"/>
      <c r="R238" s="200"/>
      <c r="S238" s="200"/>
      <c r="T238" s="201"/>
      <c r="AT238" s="202" t="s">
        <v>131</v>
      </c>
      <c r="AU238" s="202" t="s">
        <v>82</v>
      </c>
      <c r="AV238" s="12" t="s">
        <v>82</v>
      </c>
      <c r="AW238" s="12" t="s">
        <v>30</v>
      </c>
      <c r="AX238" s="12" t="s">
        <v>74</v>
      </c>
      <c r="AY238" s="202" t="s">
        <v>122</v>
      </c>
    </row>
    <row r="239" spans="1:65" s="13" customFormat="1" ht="11.25">
      <c r="B239" s="203"/>
      <c r="C239" s="204"/>
      <c r="D239" s="194" t="s">
        <v>131</v>
      </c>
      <c r="E239" s="205" t="s">
        <v>1</v>
      </c>
      <c r="F239" s="206" t="s">
        <v>241</v>
      </c>
      <c r="G239" s="204"/>
      <c r="H239" s="207">
        <v>53.37</v>
      </c>
      <c r="I239" s="208"/>
      <c r="J239" s="204"/>
      <c r="K239" s="204"/>
      <c r="L239" s="209"/>
      <c r="M239" s="210"/>
      <c r="N239" s="211"/>
      <c r="O239" s="211"/>
      <c r="P239" s="211"/>
      <c r="Q239" s="211"/>
      <c r="R239" s="211"/>
      <c r="S239" s="211"/>
      <c r="T239" s="212"/>
      <c r="AT239" s="213" t="s">
        <v>131</v>
      </c>
      <c r="AU239" s="213" t="s">
        <v>82</v>
      </c>
      <c r="AV239" s="13" t="s">
        <v>84</v>
      </c>
      <c r="AW239" s="13" t="s">
        <v>30</v>
      </c>
      <c r="AX239" s="13" t="s">
        <v>74</v>
      </c>
      <c r="AY239" s="213" t="s">
        <v>122</v>
      </c>
    </row>
    <row r="240" spans="1:65" s="12" customFormat="1" ht="11.25">
      <c r="B240" s="192"/>
      <c r="C240" s="193"/>
      <c r="D240" s="194" t="s">
        <v>131</v>
      </c>
      <c r="E240" s="195" t="s">
        <v>1</v>
      </c>
      <c r="F240" s="196" t="s">
        <v>231</v>
      </c>
      <c r="G240" s="193"/>
      <c r="H240" s="195" t="s">
        <v>1</v>
      </c>
      <c r="I240" s="197"/>
      <c r="J240" s="193"/>
      <c r="K240" s="193"/>
      <c r="L240" s="198"/>
      <c r="M240" s="199"/>
      <c r="N240" s="200"/>
      <c r="O240" s="200"/>
      <c r="P240" s="200"/>
      <c r="Q240" s="200"/>
      <c r="R240" s="200"/>
      <c r="S240" s="200"/>
      <c r="T240" s="201"/>
      <c r="AT240" s="202" t="s">
        <v>131</v>
      </c>
      <c r="AU240" s="202" t="s">
        <v>82</v>
      </c>
      <c r="AV240" s="12" t="s">
        <v>82</v>
      </c>
      <c r="AW240" s="12" t="s">
        <v>30</v>
      </c>
      <c r="AX240" s="12" t="s">
        <v>74</v>
      </c>
      <c r="AY240" s="202" t="s">
        <v>122</v>
      </c>
    </row>
    <row r="241" spans="1:65" s="13" customFormat="1" ht="11.25">
      <c r="B241" s="203"/>
      <c r="C241" s="204"/>
      <c r="D241" s="194" t="s">
        <v>131</v>
      </c>
      <c r="E241" s="205" t="s">
        <v>1</v>
      </c>
      <c r="F241" s="206" t="s">
        <v>242</v>
      </c>
      <c r="G241" s="204"/>
      <c r="H241" s="207">
        <v>92.569000000000003</v>
      </c>
      <c r="I241" s="208"/>
      <c r="J241" s="204"/>
      <c r="K241" s="204"/>
      <c r="L241" s="209"/>
      <c r="M241" s="210"/>
      <c r="N241" s="211"/>
      <c r="O241" s="211"/>
      <c r="P241" s="211"/>
      <c r="Q241" s="211"/>
      <c r="R241" s="211"/>
      <c r="S241" s="211"/>
      <c r="T241" s="212"/>
      <c r="AT241" s="213" t="s">
        <v>131</v>
      </c>
      <c r="AU241" s="213" t="s">
        <v>82</v>
      </c>
      <c r="AV241" s="13" t="s">
        <v>84</v>
      </c>
      <c r="AW241" s="13" t="s">
        <v>30</v>
      </c>
      <c r="AX241" s="13" t="s">
        <v>74</v>
      </c>
      <c r="AY241" s="213" t="s">
        <v>122</v>
      </c>
    </row>
    <row r="242" spans="1:65" s="14" customFormat="1" ht="11.25">
      <c r="B242" s="214"/>
      <c r="C242" s="215"/>
      <c r="D242" s="194" t="s">
        <v>131</v>
      </c>
      <c r="E242" s="216" t="s">
        <v>1</v>
      </c>
      <c r="F242" s="217" t="s">
        <v>134</v>
      </c>
      <c r="G242" s="215"/>
      <c r="H242" s="218">
        <v>478.91</v>
      </c>
      <c r="I242" s="219"/>
      <c r="J242" s="215"/>
      <c r="K242" s="215"/>
      <c r="L242" s="220"/>
      <c r="M242" s="221"/>
      <c r="N242" s="222"/>
      <c r="O242" s="222"/>
      <c r="P242" s="222"/>
      <c r="Q242" s="222"/>
      <c r="R242" s="222"/>
      <c r="S242" s="222"/>
      <c r="T242" s="223"/>
      <c r="AT242" s="224" t="s">
        <v>131</v>
      </c>
      <c r="AU242" s="224" t="s">
        <v>82</v>
      </c>
      <c r="AV242" s="14" t="s">
        <v>129</v>
      </c>
      <c r="AW242" s="14" t="s">
        <v>30</v>
      </c>
      <c r="AX242" s="14" t="s">
        <v>82</v>
      </c>
      <c r="AY242" s="224" t="s">
        <v>122</v>
      </c>
    </row>
    <row r="243" spans="1:65" s="2" customFormat="1" ht="24.2" customHeight="1">
      <c r="A243" s="34"/>
      <c r="B243" s="35"/>
      <c r="C243" s="240" t="s">
        <v>243</v>
      </c>
      <c r="D243" s="240" t="s">
        <v>221</v>
      </c>
      <c r="E243" s="241" t="s">
        <v>244</v>
      </c>
      <c r="F243" s="242" t="s">
        <v>245</v>
      </c>
      <c r="G243" s="243" t="s">
        <v>246</v>
      </c>
      <c r="H243" s="244">
        <v>972.08199999999999</v>
      </c>
      <c r="I243" s="245"/>
      <c r="J243" s="246">
        <f>ROUND(I243*H243,2)</f>
        <v>0</v>
      </c>
      <c r="K243" s="242" t="s">
        <v>127</v>
      </c>
      <c r="L243" s="39"/>
      <c r="M243" s="247" t="s">
        <v>1</v>
      </c>
      <c r="N243" s="248" t="s">
        <v>39</v>
      </c>
      <c r="O243" s="71"/>
      <c r="P243" s="188">
        <f>O243*H243</f>
        <v>0</v>
      </c>
      <c r="Q243" s="188">
        <v>0</v>
      </c>
      <c r="R243" s="188">
        <f>Q243*H243</f>
        <v>0</v>
      </c>
      <c r="S243" s="188">
        <v>0</v>
      </c>
      <c r="T243" s="189">
        <f>S243*H243</f>
        <v>0</v>
      </c>
      <c r="U243" s="34"/>
      <c r="V243" s="34"/>
      <c r="W243" s="34"/>
      <c r="X243" s="34"/>
      <c r="Y243" s="34"/>
      <c r="Z243" s="34"/>
      <c r="AA243" s="34"/>
      <c r="AB243" s="34"/>
      <c r="AC243" s="34"/>
      <c r="AD243" s="34"/>
      <c r="AE243" s="34"/>
      <c r="AR243" s="190" t="s">
        <v>129</v>
      </c>
      <c r="AT243" s="190" t="s">
        <v>221</v>
      </c>
      <c r="AU243" s="190" t="s">
        <v>82</v>
      </c>
      <c r="AY243" s="17" t="s">
        <v>122</v>
      </c>
      <c r="BE243" s="191">
        <f>IF(N243="základní",J243,0)</f>
        <v>0</v>
      </c>
      <c r="BF243" s="191">
        <f>IF(N243="snížená",J243,0)</f>
        <v>0</v>
      </c>
      <c r="BG243" s="191">
        <f>IF(N243="zákl. přenesená",J243,0)</f>
        <v>0</v>
      </c>
      <c r="BH243" s="191">
        <f>IF(N243="sníž. přenesená",J243,0)</f>
        <v>0</v>
      </c>
      <c r="BI243" s="191">
        <f>IF(N243="nulová",J243,0)</f>
        <v>0</v>
      </c>
      <c r="BJ243" s="17" t="s">
        <v>82</v>
      </c>
      <c r="BK243" s="191">
        <f>ROUND(I243*H243,2)</f>
        <v>0</v>
      </c>
      <c r="BL243" s="17" t="s">
        <v>129</v>
      </c>
      <c r="BM243" s="190" t="s">
        <v>247</v>
      </c>
    </row>
    <row r="244" spans="1:65" s="2" customFormat="1" ht="39">
      <c r="A244" s="34"/>
      <c r="B244" s="35"/>
      <c r="C244" s="36"/>
      <c r="D244" s="194" t="s">
        <v>141</v>
      </c>
      <c r="E244" s="36"/>
      <c r="F244" s="225" t="s">
        <v>248</v>
      </c>
      <c r="G244" s="36"/>
      <c r="H244" s="36"/>
      <c r="I244" s="226"/>
      <c r="J244" s="36"/>
      <c r="K244" s="36"/>
      <c r="L244" s="39"/>
      <c r="M244" s="227"/>
      <c r="N244" s="228"/>
      <c r="O244" s="71"/>
      <c r="P244" s="71"/>
      <c r="Q244" s="71"/>
      <c r="R244" s="71"/>
      <c r="S244" s="71"/>
      <c r="T244" s="72"/>
      <c r="U244" s="34"/>
      <c r="V244" s="34"/>
      <c r="W244" s="34"/>
      <c r="X244" s="34"/>
      <c r="Y244" s="34"/>
      <c r="Z244" s="34"/>
      <c r="AA244" s="34"/>
      <c r="AB244" s="34"/>
      <c r="AC244" s="34"/>
      <c r="AD244" s="34"/>
      <c r="AE244" s="34"/>
      <c r="AT244" s="17" t="s">
        <v>141</v>
      </c>
      <c r="AU244" s="17" t="s">
        <v>82</v>
      </c>
    </row>
    <row r="245" spans="1:65" s="12" customFormat="1" ht="11.25">
      <c r="B245" s="192"/>
      <c r="C245" s="193"/>
      <c r="D245" s="194" t="s">
        <v>131</v>
      </c>
      <c r="E245" s="195" t="s">
        <v>1</v>
      </c>
      <c r="F245" s="196" t="s">
        <v>182</v>
      </c>
      <c r="G245" s="193"/>
      <c r="H245" s="195" t="s">
        <v>1</v>
      </c>
      <c r="I245" s="197"/>
      <c r="J245" s="193"/>
      <c r="K245" s="193"/>
      <c r="L245" s="198"/>
      <c r="M245" s="199"/>
      <c r="N245" s="200"/>
      <c r="O245" s="200"/>
      <c r="P245" s="200"/>
      <c r="Q245" s="200"/>
      <c r="R245" s="200"/>
      <c r="S245" s="200"/>
      <c r="T245" s="201"/>
      <c r="AT245" s="202" t="s">
        <v>131</v>
      </c>
      <c r="AU245" s="202" t="s">
        <v>82</v>
      </c>
      <c r="AV245" s="12" t="s">
        <v>82</v>
      </c>
      <c r="AW245" s="12" t="s">
        <v>30</v>
      </c>
      <c r="AX245" s="12" t="s">
        <v>74</v>
      </c>
      <c r="AY245" s="202" t="s">
        <v>122</v>
      </c>
    </row>
    <row r="246" spans="1:65" s="13" customFormat="1" ht="11.25">
      <c r="B246" s="203"/>
      <c r="C246" s="204"/>
      <c r="D246" s="194" t="s">
        <v>131</v>
      </c>
      <c r="E246" s="205" t="s">
        <v>1</v>
      </c>
      <c r="F246" s="206" t="s">
        <v>249</v>
      </c>
      <c r="G246" s="204"/>
      <c r="H246" s="207">
        <v>166.52799999999999</v>
      </c>
      <c r="I246" s="208"/>
      <c r="J246" s="204"/>
      <c r="K246" s="204"/>
      <c r="L246" s="209"/>
      <c r="M246" s="210"/>
      <c r="N246" s="211"/>
      <c r="O246" s="211"/>
      <c r="P246" s="211"/>
      <c r="Q246" s="211"/>
      <c r="R246" s="211"/>
      <c r="S246" s="211"/>
      <c r="T246" s="212"/>
      <c r="AT246" s="213" t="s">
        <v>131</v>
      </c>
      <c r="AU246" s="213" t="s">
        <v>82</v>
      </c>
      <c r="AV246" s="13" t="s">
        <v>84</v>
      </c>
      <c r="AW246" s="13" t="s">
        <v>30</v>
      </c>
      <c r="AX246" s="13" t="s">
        <v>74</v>
      </c>
      <c r="AY246" s="213" t="s">
        <v>122</v>
      </c>
    </row>
    <row r="247" spans="1:65" s="12" customFormat="1" ht="11.25">
      <c r="B247" s="192"/>
      <c r="C247" s="193"/>
      <c r="D247" s="194" t="s">
        <v>131</v>
      </c>
      <c r="E247" s="195" t="s">
        <v>1</v>
      </c>
      <c r="F247" s="196" t="s">
        <v>184</v>
      </c>
      <c r="G247" s="193"/>
      <c r="H247" s="195" t="s">
        <v>1</v>
      </c>
      <c r="I247" s="197"/>
      <c r="J247" s="193"/>
      <c r="K247" s="193"/>
      <c r="L247" s="198"/>
      <c r="M247" s="199"/>
      <c r="N247" s="200"/>
      <c r="O247" s="200"/>
      <c r="P247" s="200"/>
      <c r="Q247" s="200"/>
      <c r="R247" s="200"/>
      <c r="S247" s="200"/>
      <c r="T247" s="201"/>
      <c r="AT247" s="202" t="s">
        <v>131</v>
      </c>
      <c r="AU247" s="202" t="s">
        <v>82</v>
      </c>
      <c r="AV247" s="12" t="s">
        <v>82</v>
      </c>
      <c r="AW247" s="12" t="s">
        <v>30</v>
      </c>
      <c r="AX247" s="12" t="s">
        <v>74</v>
      </c>
      <c r="AY247" s="202" t="s">
        <v>122</v>
      </c>
    </row>
    <row r="248" spans="1:65" s="13" customFormat="1" ht="11.25">
      <c r="B248" s="203"/>
      <c r="C248" s="204"/>
      <c r="D248" s="194" t="s">
        <v>131</v>
      </c>
      <c r="E248" s="205" t="s">
        <v>1</v>
      </c>
      <c r="F248" s="206" t="s">
        <v>250</v>
      </c>
      <c r="G248" s="204"/>
      <c r="H248" s="207">
        <v>162.828</v>
      </c>
      <c r="I248" s="208"/>
      <c r="J248" s="204"/>
      <c r="K248" s="204"/>
      <c r="L248" s="209"/>
      <c r="M248" s="210"/>
      <c r="N248" s="211"/>
      <c r="O248" s="211"/>
      <c r="P248" s="211"/>
      <c r="Q248" s="211"/>
      <c r="R248" s="211"/>
      <c r="S248" s="211"/>
      <c r="T248" s="212"/>
      <c r="AT248" s="213" t="s">
        <v>131</v>
      </c>
      <c r="AU248" s="213" t="s">
        <v>82</v>
      </c>
      <c r="AV248" s="13" t="s">
        <v>84</v>
      </c>
      <c r="AW248" s="13" t="s">
        <v>30</v>
      </c>
      <c r="AX248" s="13" t="s">
        <v>74</v>
      </c>
      <c r="AY248" s="213" t="s">
        <v>122</v>
      </c>
    </row>
    <row r="249" spans="1:65" s="12" customFormat="1" ht="11.25">
      <c r="B249" s="192"/>
      <c r="C249" s="193"/>
      <c r="D249" s="194" t="s">
        <v>131</v>
      </c>
      <c r="E249" s="195" t="s">
        <v>1</v>
      </c>
      <c r="F249" s="196" t="s">
        <v>186</v>
      </c>
      <c r="G249" s="193"/>
      <c r="H249" s="195" t="s">
        <v>1</v>
      </c>
      <c r="I249" s="197"/>
      <c r="J249" s="193"/>
      <c r="K249" s="193"/>
      <c r="L249" s="198"/>
      <c r="M249" s="199"/>
      <c r="N249" s="200"/>
      <c r="O249" s="200"/>
      <c r="P249" s="200"/>
      <c r="Q249" s="200"/>
      <c r="R249" s="200"/>
      <c r="S249" s="200"/>
      <c r="T249" s="201"/>
      <c r="AT249" s="202" t="s">
        <v>131</v>
      </c>
      <c r="AU249" s="202" t="s">
        <v>82</v>
      </c>
      <c r="AV249" s="12" t="s">
        <v>82</v>
      </c>
      <c r="AW249" s="12" t="s">
        <v>30</v>
      </c>
      <c r="AX249" s="12" t="s">
        <v>74</v>
      </c>
      <c r="AY249" s="202" t="s">
        <v>122</v>
      </c>
    </row>
    <row r="250" spans="1:65" s="13" customFormat="1" ht="11.25">
      <c r="B250" s="203"/>
      <c r="C250" s="204"/>
      <c r="D250" s="194" t="s">
        <v>131</v>
      </c>
      <c r="E250" s="205" t="s">
        <v>1</v>
      </c>
      <c r="F250" s="206" t="s">
        <v>250</v>
      </c>
      <c r="G250" s="204"/>
      <c r="H250" s="207">
        <v>162.828</v>
      </c>
      <c r="I250" s="208"/>
      <c r="J250" s="204"/>
      <c r="K250" s="204"/>
      <c r="L250" s="209"/>
      <c r="M250" s="210"/>
      <c r="N250" s="211"/>
      <c r="O250" s="211"/>
      <c r="P250" s="211"/>
      <c r="Q250" s="211"/>
      <c r="R250" s="211"/>
      <c r="S250" s="211"/>
      <c r="T250" s="212"/>
      <c r="AT250" s="213" t="s">
        <v>131</v>
      </c>
      <c r="AU250" s="213" t="s">
        <v>82</v>
      </c>
      <c r="AV250" s="13" t="s">
        <v>84</v>
      </c>
      <c r="AW250" s="13" t="s">
        <v>30</v>
      </c>
      <c r="AX250" s="13" t="s">
        <v>74</v>
      </c>
      <c r="AY250" s="213" t="s">
        <v>122</v>
      </c>
    </row>
    <row r="251" spans="1:65" s="12" customFormat="1" ht="11.25">
      <c r="B251" s="192"/>
      <c r="C251" s="193"/>
      <c r="D251" s="194" t="s">
        <v>131</v>
      </c>
      <c r="E251" s="195" t="s">
        <v>1</v>
      </c>
      <c r="F251" s="196" t="s">
        <v>251</v>
      </c>
      <c r="G251" s="193"/>
      <c r="H251" s="195" t="s">
        <v>1</v>
      </c>
      <c r="I251" s="197"/>
      <c r="J251" s="193"/>
      <c r="K251" s="193"/>
      <c r="L251" s="198"/>
      <c r="M251" s="199"/>
      <c r="N251" s="200"/>
      <c r="O251" s="200"/>
      <c r="P251" s="200"/>
      <c r="Q251" s="200"/>
      <c r="R251" s="200"/>
      <c r="S251" s="200"/>
      <c r="T251" s="201"/>
      <c r="AT251" s="202" t="s">
        <v>131</v>
      </c>
      <c r="AU251" s="202" t="s">
        <v>82</v>
      </c>
      <c r="AV251" s="12" t="s">
        <v>82</v>
      </c>
      <c r="AW251" s="12" t="s">
        <v>30</v>
      </c>
      <c r="AX251" s="12" t="s">
        <v>74</v>
      </c>
      <c r="AY251" s="202" t="s">
        <v>122</v>
      </c>
    </row>
    <row r="252" spans="1:65" s="13" customFormat="1" ht="11.25">
      <c r="B252" s="203"/>
      <c r="C252" s="204"/>
      <c r="D252" s="194" t="s">
        <v>131</v>
      </c>
      <c r="E252" s="205" t="s">
        <v>1</v>
      </c>
      <c r="F252" s="206" t="s">
        <v>250</v>
      </c>
      <c r="G252" s="204"/>
      <c r="H252" s="207">
        <v>162.828</v>
      </c>
      <c r="I252" s="208"/>
      <c r="J252" s="204"/>
      <c r="K252" s="204"/>
      <c r="L252" s="209"/>
      <c r="M252" s="210"/>
      <c r="N252" s="211"/>
      <c r="O252" s="211"/>
      <c r="P252" s="211"/>
      <c r="Q252" s="211"/>
      <c r="R252" s="211"/>
      <c r="S252" s="211"/>
      <c r="T252" s="212"/>
      <c r="AT252" s="213" t="s">
        <v>131</v>
      </c>
      <c r="AU252" s="213" t="s">
        <v>82</v>
      </c>
      <c r="AV252" s="13" t="s">
        <v>84</v>
      </c>
      <c r="AW252" s="13" t="s">
        <v>30</v>
      </c>
      <c r="AX252" s="13" t="s">
        <v>74</v>
      </c>
      <c r="AY252" s="213" t="s">
        <v>122</v>
      </c>
    </row>
    <row r="253" spans="1:65" s="12" customFormat="1" ht="11.25">
      <c r="B253" s="192"/>
      <c r="C253" s="193"/>
      <c r="D253" s="194" t="s">
        <v>131</v>
      </c>
      <c r="E253" s="195" t="s">
        <v>1</v>
      </c>
      <c r="F253" s="196" t="s">
        <v>252</v>
      </c>
      <c r="G253" s="193"/>
      <c r="H253" s="195" t="s">
        <v>1</v>
      </c>
      <c r="I253" s="197"/>
      <c r="J253" s="193"/>
      <c r="K253" s="193"/>
      <c r="L253" s="198"/>
      <c r="M253" s="199"/>
      <c r="N253" s="200"/>
      <c r="O253" s="200"/>
      <c r="P253" s="200"/>
      <c r="Q253" s="200"/>
      <c r="R253" s="200"/>
      <c r="S253" s="200"/>
      <c r="T253" s="201"/>
      <c r="AT253" s="202" t="s">
        <v>131</v>
      </c>
      <c r="AU253" s="202" t="s">
        <v>82</v>
      </c>
      <c r="AV253" s="12" t="s">
        <v>82</v>
      </c>
      <c r="AW253" s="12" t="s">
        <v>30</v>
      </c>
      <c r="AX253" s="12" t="s">
        <v>74</v>
      </c>
      <c r="AY253" s="202" t="s">
        <v>122</v>
      </c>
    </row>
    <row r="254" spans="1:65" s="13" customFormat="1" ht="11.25">
      <c r="B254" s="203"/>
      <c r="C254" s="204"/>
      <c r="D254" s="194" t="s">
        <v>131</v>
      </c>
      <c r="E254" s="205" t="s">
        <v>1</v>
      </c>
      <c r="F254" s="206" t="s">
        <v>253</v>
      </c>
      <c r="G254" s="204"/>
      <c r="H254" s="207">
        <v>117.69</v>
      </c>
      <c r="I254" s="208"/>
      <c r="J254" s="204"/>
      <c r="K254" s="204"/>
      <c r="L254" s="209"/>
      <c r="M254" s="210"/>
      <c r="N254" s="211"/>
      <c r="O254" s="211"/>
      <c r="P254" s="211"/>
      <c r="Q254" s="211"/>
      <c r="R254" s="211"/>
      <c r="S254" s="211"/>
      <c r="T254" s="212"/>
      <c r="AT254" s="213" t="s">
        <v>131</v>
      </c>
      <c r="AU254" s="213" t="s">
        <v>82</v>
      </c>
      <c r="AV254" s="13" t="s">
        <v>84</v>
      </c>
      <c r="AW254" s="13" t="s">
        <v>30</v>
      </c>
      <c r="AX254" s="13" t="s">
        <v>74</v>
      </c>
      <c r="AY254" s="213" t="s">
        <v>122</v>
      </c>
    </row>
    <row r="255" spans="1:65" s="12" customFormat="1" ht="11.25">
      <c r="B255" s="192"/>
      <c r="C255" s="193"/>
      <c r="D255" s="194" t="s">
        <v>131</v>
      </c>
      <c r="E255" s="195" t="s">
        <v>1</v>
      </c>
      <c r="F255" s="196" t="s">
        <v>254</v>
      </c>
      <c r="G255" s="193"/>
      <c r="H255" s="195" t="s">
        <v>1</v>
      </c>
      <c r="I255" s="197"/>
      <c r="J255" s="193"/>
      <c r="K255" s="193"/>
      <c r="L255" s="198"/>
      <c r="M255" s="199"/>
      <c r="N255" s="200"/>
      <c r="O255" s="200"/>
      <c r="P255" s="200"/>
      <c r="Q255" s="200"/>
      <c r="R255" s="200"/>
      <c r="S255" s="200"/>
      <c r="T255" s="201"/>
      <c r="AT255" s="202" t="s">
        <v>131</v>
      </c>
      <c r="AU255" s="202" t="s">
        <v>82</v>
      </c>
      <c r="AV255" s="12" t="s">
        <v>82</v>
      </c>
      <c r="AW255" s="12" t="s">
        <v>30</v>
      </c>
      <c r="AX255" s="12" t="s">
        <v>74</v>
      </c>
      <c r="AY255" s="202" t="s">
        <v>122</v>
      </c>
    </row>
    <row r="256" spans="1:65" s="13" customFormat="1" ht="11.25">
      <c r="B256" s="203"/>
      <c r="C256" s="204"/>
      <c r="D256" s="194" t="s">
        <v>131</v>
      </c>
      <c r="E256" s="205" t="s">
        <v>1</v>
      </c>
      <c r="F256" s="206" t="s">
        <v>255</v>
      </c>
      <c r="G256" s="204"/>
      <c r="H256" s="207">
        <v>199.38</v>
      </c>
      <c r="I256" s="208"/>
      <c r="J256" s="204"/>
      <c r="K256" s="204"/>
      <c r="L256" s="209"/>
      <c r="M256" s="210"/>
      <c r="N256" s="211"/>
      <c r="O256" s="211"/>
      <c r="P256" s="211"/>
      <c r="Q256" s="211"/>
      <c r="R256" s="211"/>
      <c r="S256" s="211"/>
      <c r="T256" s="212"/>
      <c r="AT256" s="213" t="s">
        <v>131</v>
      </c>
      <c r="AU256" s="213" t="s">
        <v>82</v>
      </c>
      <c r="AV256" s="13" t="s">
        <v>84</v>
      </c>
      <c r="AW256" s="13" t="s">
        <v>30</v>
      </c>
      <c r="AX256" s="13" t="s">
        <v>74</v>
      </c>
      <c r="AY256" s="213" t="s">
        <v>122</v>
      </c>
    </row>
    <row r="257" spans="1:65" s="14" customFormat="1" ht="11.25">
      <c r="B257" s="214"/>
      <c r="C257" s="215"/>
      <c r="D257" s="194" t="s">
        <v>131</v>
      </c>
      <c r="E257" s="216" t="s">
        <v>1</v>
      </c>
      <c r="F257" s="217" t="s">
        <v>134</v>
      </c>
      <c r="G257" s="215"/>
      <c r="H257" s="218">
        <v>972.08199999999999</v>
      </c>
      <c r="I257" s="219"/>
      <c r="J257" s="215"/>
      <c r="K257" s="215"/>
      <c r="L257" s="220"/>
      <c r="M257" s="221"/>
      <c r="N257" s="222"/>
      <c r="O257" s="222"/>
      <c r="P257" s="222"/>
      <c r="Q257" s="222"/>
      <c r="R257" s="222"/>
      <c r="S257" s="222"/>
      <c r="T257" s="223"/>
      <c r="AT257" s="224" t="s">
        <v>131</v>
      </c>
      <c r="AU257" s="224" t="s">
        <v>82</v>
      </c>
      <c r="AV257" s="14" t="s">
        <v>129</v>
      </c>
      <c r="AW257" s="14" t="s">
        <v>30</v>
      </c>
      <c r="AX257" s="14" t="s">
        <v>82</v>
      </c>
      <c r="AY257" s="224" t="s">
        <v>122</v>
      </c>
    </row>
    <row r="258" spans="1:65" s="2" customFormat="1" ht="16.5" customHeight="1">
      <c r="A258" s="34"/>
      <c r="B258" s="35"/>
      <c r="C258" s="240" t="s">
        <v>256</v>
      </c>
      <c r="D258" s="240" t="s">
        <v>221</v>
      </c>
      <c r="E258" s="241" t="s">
        <v>257</v>
      </c>
      <c r="F258" s="242" t="s">
        <v>258</v>
      </c>
      <c r="G258" s="243" t="s">
        <v>224</v>
      </c>
      <c r="H258" s="244">
        <v>88.933000000000007</v>
      </c>
      <c r="I258" s="245"/>
      <c r="J258" s="246">
        <f>ROUND(I258*H258,2)</f>
        <v>0</v>
      </c>
      <c r="K258" s="242" t="s">
        <v>127</v>
      </c>
      <c r="L258" s="39"/>
      <c r="M258" s="247" t="s">
        <v>1</v>
      </c>
      <c r="N258" s="248" t="s">
        <v>39</v>
      </c>
      <c r="O258" s="71"/>
      <c r="P258" s="188">
        <f>O258*H258</f>
        <v>0</v>
      </c>
      <c r="Q258" s="188">
        <v>0</v>
      </c>
      <c r="R258" s="188">
        <f>Q258*H258</f>
        <v>0</v>
      </c>
      <c r="S258" s="188">
        <v>0</v>
      </c>
      <c r="T258" s="189">
        <f>S258*H258</f>
        <v>0</v>
      </c>
      <c r="U258" s="34"/>
      <c r="V258" s="34"/>
      <c r="W258" s="34"/>
      <c r="X258" s="34"/>
      <c r="Y258" s="34"/>
      <c r="Z258" s="34"/>
      <c r="AA258" s="34"/>
      <c r="AB258" s="34"/>
      <c r="AC258" s="34"/>
      <c r="AD258" s="34"/>
      <c r="AE258" s="34"/>
      <c r="AR258" s="190" t="s">
        <v>129</v>
      </c>
      <c r="AT258" s="190" t="s">
        <v>221</v>
      </c>
      <c r="AU258" s="190" t="s">
        <v>82</v>
      </c>
      <c r="AY258" s="17" t="s">
        <v>122</v>
      </c>
      <c r="BE258" s="191">
        <f>IF(N258="základní",J258,0)</f>
        <v>0</v>
      </c>
      <c r="BF258" s="191">
        <f>IF(N258="snížená",J258,0)</f>
        <v>0</v>
      </c>
      <c r="BG258" s="191">
        <f>IF(N258="zákl. přenesená",J258,0)</f>
        <v>0</v>
      </c>
      <c r="BH258" s="191">
        <f>IF(N258="sníž. přenesená",J258,0)</f>
        <v>0</v>
      </c>
      <c r="BI258" s="191">
        <f>IF(N258="nulová",J258,0)</f>
        <v>0</v>
      </c>
      <c r="BJ258" s="17" t="s">
        <v>82</v>
      </c>
      <c r="BK258" s="191">
        <f>ROUND(I258*H258,2)</f>
        <v>0</v>
      </c>
      <c r="BL258" s="17" t="s">
        <v>129</v>
      </c>
      <c r="BM258" s="190" t="s">
        <v>259</v>
      </c>
    </row>
    <row r="259" spans="1:65" s="2" customFormat="1" ht="48.75">
      <c r="A259" s="34"/>
      <c r="B259" s="35"/>
      <c r="C259" s="36"/>
      <c r="D259" s="194" t="s">
        <v>141</v>
      </c>
      <c r="E259" s="36"/>
      <c r="F259" s="225" t="s">
        <v>260</v>
      </c>
      <c r="G259" s="36"/>
      <c r="H259" s="36"/>
      <c r="I259" s="226"/>
      <c r="J259" s="36"/>
      <c r="K259" s="36"/>
      <c r="L259" s="39"/>
      <c r="M259" s="227"/>
      <c r="N259" s="228"/>
      <c r="O259" s="71"/>
      <c r="P259" s="71"/>
      <c r="Q259" s="71"/>
      <c r="R259" s="71"/>
      <c r="S259" s="71"/>
      <c r="T259" s="72"/>
      <c r="U259" s="34"/>
      <c r="V259" s="34"/>
      <c r="W259" s="34"/>
      <c r="X259" s="34"/>
      <c r="Y259" s="34"/>
      <c r="Z259" s="34"/>
      <c r="AA259" s="34"/>
      <c r="AB259" s="34"/>
      <c r="AC259" s="34"/>
      <c r="AD259" s="34"/>
      <c r="AE259" s="34"/>
      <c r="AT259" s="17" t="s">
        <v>141</v>
      </c>
      <c r="AU259" s="17" t="s">
        <v>82</v>
      </c>
    </row>
    <row r="260" spans="1:65" s="12" customFormat="1" ht="11.25">
      <c r="B260" s="192"/>
      <c r="C260" s="193"/>
      <c r="D260" s="194" t="s">
        <v>131</v>
      </c>
      <c r="E260" s="195" t="s">
        <v>1</v>
      </c>
      <c r="F260" s="196" t="s">
        <v>261</v>
      </c>
      <c r="G260" s="193"/>
      <c r="H260" s="195" t="s">
        <v>1</v>
      </c>
      <c r="I260" s="197"/>
      <c r="J260" s="193"/>
      <c r="K260" s="193"/>
      <c r="L260" s="198"/>
      <c r="M260" s="199"/>
      <c r="N260" s="200"/>
      <c r="O260" s="200"/>
      <c r="P260" s="200"/>
      <c r="Q260" s="200"/>
      <c r="R260" s="200"/>
      <c r="S260" s="200"/>
      <c r="T260" s="201"/>
      <c r="AT260" s="202" t="s">
        <v>131</v>
      </c>
      <c r="AU260" s="202" t="s">
        <v>82</v>
      </c>
      <c r="AV260" s="12" t="s">
        <v>82</v>
      </c>
      <c r="AW260" s="12" t="s">
        <v>30</v>
      </c>
      <c r="AX260" s="12" t="s">
        <v>74</v>
      </c>
      <c r="AY260" s="202" t="s">
        <v>122</v>
      </c>
    </row>
    <row r="261" spans="1:65" s="12" customFormat="1" ht="11.25">
      <c r="B261" s="192"/>
      <c r="C261" s="193"/>
      <c r="D261" s="194" t="s">
        <v>131</v>
      </c>
      <c r="E261" s="195" t="s">
        <v>1</v>
      </c>
      <c r="F261" s="196" t="s">
        <v>262</v>
      </c>
      <c r="G261" s="193"/>
      <c r="H261" s="195" t="s">
        <v>1</v>
      </c>
      <c r="I261" s="197"/>
      <c r="J261" s="193"/>
      <c r="K261" s="193"/>
      <c r="L261" s="198"/>
      <c r="M261" s="199"/>
      <c r="N261" s="200"/>
      <c r="O261" s="200"/>
      <c r="P261" s="200"/>
      <c r="Q261" s="200"/>
      <c r="R261" s="200"/>
      <c r="S261" s="200"/>
      <c r="T261" s="201"/>
      <c r="AT261" s="202" t="s">
        <v>131</v>
      </c>
      <c r="AU261" s="202" t="s">
        <v>82</v>
      </c>
      <c r="AV261" s="12" t="s">
        <v>82</v>
      </c>
      <c r="AW261" s="12" t="s">
        <v>30</v>
      </c>
      <c r="AX261" s="12" t="s">
        <v>74</v>
      </c>
      <c r="AY261" s="202" t="s">
        <v>122</v>
      </c>
    </row>
    <row r="262" spans="1:65" s="13" customFormat="1" ht="11.25">
      <c r="B262" s="203"/>
      <c r="C262" s="204"/>
      <c r="D262" s="194" t="s">
        <v>131</v>
      </c>
      <c r="E262" s="205" t="s">
        <v>1</v>
      </c>
      <c r="F262" s="206" t="s">
        <v>199</v>
      </c>
      <c r="G262" s="204"/>
      <c r="H262" s="207">
        <v>10</v>
      </c>
      <c r="I262" s="208"/>
      <c r="J262" s="204"/>
      <c r="K262" s="204"/>
      <c r="L262" s="209"/>
      <c r="M262" s="210"/>
      <c r="N262" s="211"/>
      <c r="O262" s="211"/>
      <c r="P262" s="211"/>
      <c r="Q262" s="211"/>
      <c r="R262" s="211"/>
      <c r="S262" s="211"/>
      <c r="T262" s="212"/>
      <c r="AT262" s="213" t="s">
        <v>131</v>
      </c>
      <c r="AU262" s="213" t="s">
        <v>82</v>
      </c>
      <c r="AV262" s="13" t="s">
        <v>84</v>
      </c>
      <c r="AW262" s="13" t="s">
        <v>30</v>
      </c>
      <c r="AX262" s="13" t="s">
        <v>74</v>
      </c>
      <c r="AY262" s="213" t="s">
        <v>122</v>
      </c>
    </row>
    <row r="263" spans="1:65" s="12" customFormat="1" ht="11.25">
      <c r="B263" s="192"/>
      <c r="C263" s="193"/>
      <c r="D263" s="194" t="s">
        <v>131</v>
      </c>
      <c r="E263" s="195" t="s">
        <v>1</v>
      </c>
      <c r="F263" s="196" t="s">
        <v>263</v>
      </c>
      <c r="G263" s="193"/>
      <c r="H263" s="195" t="s">
        <v>1</v>
      </c>
      <c r="I263" s="197"/>
      <c r="J263" s="193"/>
      <c r="K263" s="193"/>
      <c r="L263" s="198"/>
      <c r="M263" s="199"/>
      <c r="N263" s="200"/>
      <c r="O263" s="200"/>
      <c r="P263" s="200"/>
      <c r="Q263" s="200"/>
      <c r="R263" s="200"/>
      <c r="S263" s="200"/>
      <c r="T263" s="201"/>
      <c r="AT263" s="202" t="s">
        <v>131</v>
      </c>
      <c r="AU263" s="202" t="s">
        <v>82</v>
      </c>
      <c r="AV263" s="12" t="s">
        <v>82</v>
      </c>
      <c r="AW263" s="12" t="s">
        <v>30</v>
      </c>
      <c r="AX263" s="12" t="s">
        <v>74</v>
      </c>
      <c r="AY263" s="202" t="s">
        <v>122</v>
      </c>
    </row>
    <row r="264" spans="1:65" s="13" customFormat="1" ht="11.25">
      <c r="B264" s="203"/>
      <c r="C264" s="204"/>
      <c r="D264" s="194" t="s">
        <v>131</v>
      </c>
      <c r="E264" s="205" t="s">
        <v>1</v>
      </c>
      <c r="F264" s="206" t="s">
        <v>201</v>
      </c>
      <c r="G264" s="204"/>
      <c r="H264" s="207">
        <v>31.565999999999999</v>
      </c>
      <c r="I264" s="208"/>
      <c r="J264" s="204"/>
      <c r="K264" s="204"/>
      <c r="L264" s="209"/>
      <c r="M264" s="210"/>
      <c r="N264" s="211"/>
      <c r="O264" s="211"/>
      <c r="P264" s="211"/>
      <c r="Q264" s="211"/>
      <c r="R264" s="211"/>
      <c r="S264" s="211"/>
      <c r="T264" s="212"/>
      <c r="AT264" s="213" t="s">
        <v>131</v>
      </c>
      <c r="AU264" s="213" t="s">
        <v>82</v>
      </c>
      <c r="AV264" s="13" t="s">
        <v>84</v>
      </c>
      <c r="AW264" s="13" t="s">
        <v>30</v>
      </c>
      <c r="AX264" s="13" t="s">
        <v>74</v>
      </c>
      <c r="AY264" s="213" t="s">
        <v>122</v>
      </c>
    </row>
    <row r="265" spans="1:65" s="12" customFormat="1" ht="11.25">
      <c r="B265" s="192"/>
      <c r="C265" s="193"/>
      <c r="D265" s="194" t="s">
        <v>131</v>
      </c>
      <c r="E265" s="195" t="s">
        <v>1</v>
      </c>
      <c r="F265" s="196" t="s">
        <v>202</v>
      </c>
      <c r="G265" s="193"/>
      <c r="H265" s="195" t="s">
        <v>1</v>
      </c>
      <c r="I265" s="197"/>
      <c r="J265" s="193"/>
      <c r="K265" s="193"/>
      <c r="L265" s="198"/>
      <c r="M265" s="199"/>
      <c r="N265" s="200"/>
      <c r="O265" s="200"/>
      <c r="P265" s="200"/>
      <c r="Q265" s="200"/>
      <c r="R265" s="200"/>
      <c r="S265" s="200"/>
      <c r="T265" s="201"/>
      <c r="AT265" s="202" t="s">
        <v>131</v>
      </c>
      <c r="AU265" s="202" t="s">
        <v>82</v>
      </c>
      <c r="AV265" s="12" t="s">
        <v>82</v>
      </c>
      <c r="AW265" s="12" t="s">
        <v>30</v>
      </c>
      <c r="AX265" s="12" t="s">
        <v>74</v>
      </c>
      <c r="AY265" s="202" t="s">
        <v>122</v>
      </c>
    </row>
    <row r="266" spans="1:65" s="13" customFormat="1" ht="11.25">
      <c r="B266" s="203"/>
      <c r="C266" s="204"/>
      <c r="D266" s="194" t="s">
        <v>131</v>
      </c>
      <c r="E266" s="205" t="s">
        <v>1</v>
      </c>
      <c r="F266" s="206" t="s">
        <v>203</v>
      </c>
      <c r="G266" s="204"/>
      <c r="H266" s="207">
        <v>1.202</v>
      </c>
      <c r="I266" s="208"/>
      <c r="J266" s="204"/>
      <c r="K266" s="204"/>
      <c r="L266" s="209"/>
      <c r="M266" s="210"/>
      <c r="N266" s="211"/>
      <c r="O266" s="211"/>
      <c r="P266" s="211"/>
      <c r="Q266" s="211"/>
      <c r="R266" s="211"/>
      <c r="S266" s="211"/>
      <c r="T266" s="212"/>
      <c r="AT266" s="213" t="s">
        <v>131</v>
      </c>
      <c r="AU266" s="213" t="s">
        <v>82</v>
      </c>
      <c r="AV266" s="13" t="s">
        <v>84</v>
      </c>
      <c r="AW266" s="13" t="s">
        <v>30</v>
      </c>
      <c r="AX266" s="13" t="s">
        <v>74</v>
      </c>
      <c r="AY266" s="213" t="s">
        <v>122</v>
      </c>
    </row>
    <row r="267" spans="1:65" s="12" customFormat="1" ht="11.25">
      <c r="B267" s="192"/>
      <c r="C267" s="193"/>
      <c r="D267" s="194" t="s">
        <v>131</v>
      </c>
      <c r="E267" s="195" t="s">
        <v>1</v>
      </c>
      <c r="F267" s="196" t="s">
        <v>264</v>
      </c>
      <c r="G267" s="193"/>
      <c r="H267" s="195" t="s">
        <v>1</v>
      </c>
      <c r="I267" s="197"/>
      <c r="J267" s="193"/>
      <c r="K267" s="193"/>
      <c r="L267" s="198"/>
      <c r="M267" s="199"/>
      <c r="N267" s="200"/>
      <c r="O267" s="200"/>
      <c r="P267" s="200"/>
      <c r="Q267" s="200"/>
      <c r="R267" s="200"/>
      <c r="S267" s="200"/>
      <c r="T267" s="201"/>
      <c r="AT267" s="202" t="s">
        <v>131</v>
      </c>
      <c r="AU267" s="202" t="s">
        <v>82</v>
      </c>
      <c r="AV267" s="12" t="s">
        <v>82</v>
      </c>
      <c r="AW267" s="12" t="s">
        <v>30</v>
      </c>
      <c r="AX267" s="12" t="s">
        <v>74</v>
      </c>
      <c r="AY267" s="202" t="s">
        <v>122</v>
      </c>
    </row>
    <row r="268" spans="1:65" s="13" customFormat="1" ht="11.25">
      <c r="B268" s="203"/>
      <c r="C268" s="204"/>
      <c r="D268" s="194" t="s">
        <v>131</v>
      </c>
      <c r="E268" s="205" t="s">
        <v>1</v>
      </c>
      <c r="F268" s="206" t="s">
        <v>205</v>
      </c>
      <c r="G268" s="204"/>
      <c r="H268" s="207">
        <v>41.164999999999999</v>
      </c>
      <c r="I268" s="208"/>
      <c r="J268" s="204"/>
      <c r="K268" s="204"/>
      <c r="L268" s="209"/>
      <c r="M268" s="210"/>
      <c r="N268" s="211"/>
      <c r="O268" s="211"/>
      <c r="P268" s="211"/>
      <c r="Q268" s="211"/>
      <c r="R268" s="211"/>
      <c r="S268" s="211"/>
      <c r="T268" s="212"/>
      <c r="AT268" s="213" t="s">
        <v>131</v>
      </c>
      <c r="AU268" s="213" t="s">
        <v>82</v>
      </c>
      <c r="AV268" s="13" t="s">
        <v>84</v>
      </c>
      <c r="AW268" s="13" t="s">
        <v>30</v>
      </c>
      <c r="AX268" s="13" t="s">
        <v>74</v>
      </c>
      <c r="AY268" s="213" t="s">
        <v>122</v>
      </c>
    </row>
    <row r="269" spans="1:65" s="12" customFormat="1" ht="11.25">
      <c r="B269" s="192"/>
      <c r="C269" s="193"/>
      <c r="D269" s="194" t="s">
        <v>131</v>
      </c>
      <c r="E269" s="195" t="s">
        <v>1</v>
      </c>
      <c r="F269" s="196" t="s">
        <v>265</v>
      </c>
      <c r="G269" s="193"/>
      <c r="H269" s="195" t="s">
        <v>1</v>
      </c>
      <c r="I269" s="197"/>
      <c r="J269" s="193"/>
      <c r="K269" s="193"/>
      <c r="L269" s="198"/>
      <c r="M269" s="199"/>
      <c r="N269" s="200"/>
      <c r="O269" s="200"/>
      <c r="P269" s="200"/>
      <c r="Q269" s="200"/>
      <c r="R269" s="200"/>
      <c r="S269" s="200"/>
      <c r="T269" s="201"/>
      <c r="AT269" s="202" t="s">
        <v>131</v>
      </c>
      <c r="AU269" s="202" t="s">
        <v>82</v>
      </c>
      <c r="AV269" s="12" t="s">
        <v>82</v>
      </c>
      <c r="AW269" s="12" t="s">
        <v>30</v>
      </c>
      <c r="AX269" s="12" t="s">
        <v>74</v>
      </c>
      <c r="AY269" s="202" t="s">
        <v>122</v>
      </c>
    </row>
    <row r="270" spans="1:65" s="13" customFormat="1" ht="11.25">
      <c r="B270" s="203"/>
      <c r="C270" s="204"/>
      <c r="D270" s="194" t="s">
        <v>131</v>
      </c>
      <c r="E270" s="205" t="s">
        <v>1</v>
      </c>
      <c r="F270" s="206" t="s">
        <v>266</v>
      </c>
      <c r="G270" s="204"/>
      <c r="H270" s="207">
        <v>5</v>
      </c>
      <c r="I270" s="208"/>
      <c r="J270" s="204"/>
      <c r="K270" s="204"/>
      <c r="L270" s="209"/>
      <c r="M270" s="210"/>
      <c r="N270" s="211"/>
      <c r="O270" s="211"/>
      <c r="P270" s="211"/>
      <c r="Q270" s="211"/>
      <c r="R270" s="211"/>
      <c r="S270" s="211"/>
      <c r="T270" s="212"/>
      <c r="AT270" s="213" t="s">
        <v>131</v>
      </c>
      <c r="AU270" s="213" t="s">
        <v>82</v>
      </c>
      <c r="AV270" s="13" t="s">
        <v>84</v>
      </c>
      <c r="AW270" s="13" t="s">
        <v>30</v>
      </c>
      <c r="AX270" s="13" t="s">
        <v>74</v>
      </c>
      <c r="AY270" s="213" t="s">
        <v>122</v>
      </c>
    </row>
    <row r="271" spans="1:65" s="14" customFormat="1" ht="11.25">
      <c r="B271" s="214"/>
      <c r="C271" s="215"/>
      <c r="D271" s="194" t="s">
        <v>131</v>
      </c>
      <c r="E271" s="216" t="s">
        <v>1</v>
      </c>
      <c r="F271" s="217" t="s">
        <v>134</v>
      </c>
      <c r="G271" s="215"/>
      <c r="H271" s="218">
        <v>88.932999999999993</v>
      </c>
      <c r="I271" s="219"/>
      <c r="J271" s="215"/>
      <c r="K271" s="215"/>
      <c r="L271" s="220"/>
      <c r="M271" s="221"/>
      <c r="N271" s="222"/>
      <c r="O271" s="222"/>
      <c r="P271" s="222"/>
      <c r="Q271" s="222"/>
      <c r="R271" s="222"/>
      <c r="S271" s="222"/>
      <c r="T271" s="223"/>
      <c r="AT271" s="224" t="s">
        <v>131</v>
      </c>
      <c r="AU271" s="224" t="s">
        <v>82</v>
      </c>
      <c r="AV271" s="14" t="s">
        <v>129</v>
      </c>
      <c r="AW271" s="14" t="s">
        <v>30</v>
      </c>
      <c r="AX271" s="14" t="s">
        <v>82</v>
      </c>
      <c r="AY271" s="224" t="s">
        <v>122</v>
      </c>
    </row>
    <row r="272" spans="1:65" s="2" customFormat="1" ht="16.5" customHeight="1">
      <c r="A272" s="34"/>
      <c r="B272" s="35"/>
      <c r="C272" s="240" t="s">
        <v>8</v>
      </c>
      <c r="D272" s="240" t="s">
        <v>221</v>
      </c>
      <c r="E272" s="241" t="s">
        <v>267</v>
      </c>
      <c r="F272" s="242" t="s">
        <v>268</v>
      </c>
      <c r="G272" s="243" t="s">
        <v>269</v>
      </c>
      <c r="H272" s="244">
        <v>0.443</v>
      </c>
      <c r="I272" s="245"/>
      <c r="J272" s="246">
        <f>ROUND(I272*H272,2)</f>
        <v>0</v>
      </c>
      <c r="K272" s="242" t="s">
        <v>127</v>
      </c>
      <c r="L272" s="39"/>
      <c r="M272" s="247" t="s">
        <v>1</v>
      </c>
      <c r="N272" s="248" t="s">
        <v>39</v>
      </c>
      <c r="O272" s="71"/>
      <c r="P272" s="188">
        <f>O272*H272</f>
        <v>0</v>
      </c>
      <c r="Q272" s="188">
        <v>0</v>
      </c>
      <c r="R272" s="188">
        <f>Q272*H272</f>
        <v>0</v>
      </c>
      <c r="S272" s="188">
        <v>0</v>
      </c>
      <c r="T272" s="189">
        <f>S272*H272</f>
        <v>0</v>
      </c>
      <c r="U272" s="34"/>
      <c r="V272" s="34"/>
      <c r="W272" s="34"/>
      <c r="X272" s="34"/>
      <c r="Y272" s="34"/>
      <c r="Z272" s="34"/>
      <c r="AA272" s="34"/>
      <c r="AB272" s="34"/>
      <c r="AC272" s="34"/>
      <c r="AD272" s="34"/>
      <c r="AE272" s="34"/>
      <c r="AR272" s="190" t="s">
        <v>129</v>
      </c>
      <c r="AT272" s="190" t="s">
        <v>221</v>
      </c>
      <c r="AU272" s="190" t="s">
        <v>82</v>
      </c>
      <c r="AY272" s="17" t="s">
        <v>122</v>
      </c>
      <c r="BE272" s="191">
        <f>IF(N272="základní",J272,0)</f>
        <v>0</v>
      </c>
      <c r="BF272" s="191">
        <f>IF(N272="snížená",J272,0)</f>
        <v>0</v>
      </c>
      <c r="BG272" s="191">
        <f>IF(N272="zákl. přenesená",J272,0)</f>
        <v>0</v>
      </c>
      <c r="BH272" s="191">
        <f>IF(N272="sníž. přenesená",J272,0)</f>
        <v>0</v>
      </c>
      <c r="BI272" s="191">
        <f>IF(N272="nulová",J272,0)</f>
        <v>0</v>
      </c>
      <c r="BJ272" s="17" t="s">
        <v>82</v>
      </c>
      <c r="BK272" s="191">
        <f>ROUND(I272*H272,2)</f>
        <v>0</v>
      </c>
      <c r="BL272" s="17" t="s">
        <v>129</v>
      </c>
      <c r="BM272" s="190" t="s">
        <v>270</v>
      </c>
    </row>
    <row r="273" spans="1:65" s="2" customFormat="1" ht="39">
      <c r="A273" s="34"/>
      <c r="B273" s="35"/>
      <c r="C273" s="36"/>
      <c r="D273" s="194" t="s">
        <v>141</v>
      </c>
      <c r="E273" s="36"/>
      <c r="F273" s="225" t="s">
        <v>271</v>
      </c>
      <c r="G273" s="36"/>
      <c r="H273" s="36"/>
      <c r="I273" s="226"/>
      <c r="J273" s="36"/>
      <c r="K273" s="36"/>
      <c r="L273" s="39"/>
      <c r="M273" s="227"/>
      <c r="N273" s="228"/>
      <c r="O273" s="71"/>
      <c r="P273" s="71"/>
      <c r="Q273" s="71"/>
      <c r="R273" s="71"/>
      <c r="S273" s="71"/>
      <c r="T273" s="72"/>
      <c r="U273" s="34"/>
      <c r="V273" s="34"/>
      <c r="W273" s="34"/>
      <c r="X273" s="34"/>
      <c r="Y273" s="34"/>
      <c r="Z273" s="34"/>
      <c r="AA273" s="34"/>
      <c r="AB273" s="34"/>
      <c r="AC273" s="34"/>
      <c r="AD273" s="34"/>
      <c r="AE273" s="34"/>
      <c r="AT273" s="17" t="s">
        <v>141</v>
      </c>
      <c r="AU273" s="17" t="s">
        <v>82</v>
      </c>
    </row>
    <row r="274" spans="1:65" s="12" customFormat="1" ht="11.25">
      <c r="B274" s="192"/>
      <c r="C274" s="193"/>
      <c r="D274" s="194" t="s">
        <v>131</v>
      </c>
      <c r="E274" s="195" t="s">
        <v>1</v>
      </c>
      <c r="F274" s="196" t="s">
        <v>272</v>
      </c>
      <c r="G274" s="193"/>
      <c r="H274" s="195" t="s">
        <v>1</v>
      </c>
      <c r="I274" s="197"/>
      <c r="J274" s="193"/>
      <c r="K274" s="193"/>
      <c r="L274" s="198"/>
      <c r="M274" s="199"/>
      <c r="N274" s="200"/>
      <c r="O274" s="200"/>
      <c r="P274" s="200"/>
      <c r="Q274" s="200"/>
      <c r="R274" s="200"/>
      <c r="S274" s="200"/>
      <c r="T274" s="201"/>
      <c r="AT274" s="202" t="s">
        <v>131</v>
      </c>
      <c r="AU274" s="202" t="s">
        <v>82</v>
      </c>
      <c r="AV274" s="12" t="s">
        <v>82</v>
      </c>
      <c r="AW274" s="12" t="s">
        <v>30</v>
      </c>
      <c r="AX274" s="12" t="s">
        <v>74</v>
      </c>
      <c r="AY274" s="202" t="s">
        <v>122</v>
      </c>
    </row>
    <row r="275" spans="1:65" s="12" customFormat="1" ht="11.25">
      <c r="B275" s="192"/>
      <c r="C275" s="193"/>
      <c r="D275" s="194" t="s">
        <v>131</v>
      </c>
      <c r="E275" s="195" t="s">
        <v>1</v>
      </c>
      <c r="F275" s="196" t="s">
        <v>262</v>
      </c>
      <c r="G275" s="193"/>
      <c r="H275" s="195" t="s">
        <v>1</v>
      </c>
      <c r="I275" s="197"/>
      <c r="J275" s="193"/>
      <c r="K275" s="193"/>
      <c r="L275" s="198"/>
      <c r="M275" s="199"/>
      <c r="N275" s="200"/>
      <c r="O275" s="200"/>
      <c r="P275" s="200"/>
      <c r="Q275" s="200"/>
      <c r="R275" s="200"/>
      <c r="S275" s="200"/>
      <c r="T275" s="201"/>
      <c r="AT275" s="202" t="s">
        <v>131</v>
      </c>
      <c r="AU275" s="202" t="s">
        <v>82</v>
      </c>
      <c r="AV275" s="12" t="s">
        <v>82</v>
      </c>
      <c r="AW275" s="12" t="s">
        <v>30</v>
      </c>
      <c r="AX275" s="12" t="s">
        <v>74</v>
      </c>
      <c r="AY275" s="202" t="s">
        <v>122</v>
      </c>
    </row>
    <row r="276" spans="1:65" s="13" customFormat="1" ht="11.25">
      <c r="B276" s="203"/>
      <c r="C276" s="204"/>
      <c r="D276" s="194" t="s">
        <v>131</v>
      </c>
      <c r="E276" s="205" t="s">
        <v>1</v>
      </c>
      <c r="F276" s="206" t="s">
        <v>273</v>
      </c>
      <c r="G276" s="204"/>
      <c r="H276" s="207">
        <v>0.05</v>
      </c>
      <c r="I276" s="208"/>
      <c r="J276" s="204"/>
      <c r="K276" s="204"/>
      <c r="L276" s="209"/>
      <c r="M276" s="210"/>
      <c r="N276" s="211"/>
      <c r="O276" s="211"/>
      <c r="P276" s="211"/>
      <c r="Q276" s="211"/>
      <c r="R276" s="211"/>
      <c r="S276" s="211"/>
      <c r="T276" s="212"/>
      <c r="AT276" s="213" t="s">
        <v>131</v>
      </c>
      <c r="AU276" s="213" t="s">
        <v>82</v>
      </c>
      <c r="AV276" s="13" t="s">
        <v>84</v>
      </c>
      <c r="AW276" s="13" t="s">
        <v>30</v>
      </c>
      <c r="AX276" s="13" t="s">
        <v>74</v>
      </c>
      <c r="AY276" s="213" t="s">
        <v>122</v>
      </c>
    </row>
    <row r="277" spans="1:65" s="12" customFormat="1" ht="11.25">
      <c r="B277" s="192"/>
      <c r="C277" s="193"/>
      <c r="D277" s="194" t="s">
        <v>131</v>
      </c>
      <c r="E277" s="195" t="s">
        <v>1</v>
      </c>
      <c r="F277" s="196" t="s">
        <v>263</v>
      </c>
      <c r="G277" s="193"/>
      <c r="H277" s="195" t="s">
        <v>1</v>
      </c>
      <c r="I277" s="197"/>
      <c r="J277" s="193"/>
      <c r="K277" s="193"/>
      <c r="L277" s="198"/>
      <c r="M277" s="199"/>
      <c r="N277" s="200"/>
      <c r="O277" s="200"/>
      <c r="P277" s="200"/>
      <c r="Q277" s="200"/>
      <c r="R277" s="200"/>
      <c r="S277" s="200"/>
      <c r="T277" s="201"/>
      <c r="AT277" s="202" t="s">
        <v>131</v>
      </c>
      <c r="AU277" s="202" t="s">
        <v>82</v>
      </c>
      <c r="AV277" s="12" t="s">
        <v>82</v>
      </c>
      <c r="AW277" s="12" t="s">
        <v>30</v>
      </c>
      <c r="AX277" s="12" t="s">
        <v>74</v>
      </c>
      <c r="AY277" s="202" t="s">
        <v>122</v>
      </c>
    </row>
    <row r="278" spans="1:65" s="13" customFormat="1" ht="11.25">
      <c r="B278" s="203"/>
      <c r="C278" s="204"/>
      <c r="D278" s="194" t="s">
        <v>131</v>
      </c>
      <c r="E278" s="205" t="s">
        <v>1</v>
      </c>
      <c r="F278" s="206" t="s">
        <v>274</v>
      </c>
      <c r="G278" s="204"/>
      <c r="H278" s="207">
        <v>0.157</v>
      </c>
      <c r="I278" s="208"/>
      <c r="J278" s="204"/>
      <c r="K278" s="204"/>
      <c r="L278" s="209"/>
      <c r="M278" s="210"/>
      <c r="N278" s="211"/>
      <c r="O278" s="211"/>
      <c r="P278" s="211"/>
      <c r="Q278" s="211"/>
      <c r="R278" s="211"/>
      <c r="S278" s="211"/>
      <c r="T278" s="212"/>
      <c r="AT278" s="213" t="s">
        <v>131</v>
      </c>
      <c r="AU278" s="213" t="s">
        <v>82</v>
      </c>
      <c r="AV278" s="13" t="s">
        <v>84</v>
      </c>
      <c r="AW278" s="13" t="s">
        <v>30</v>
      </c>
      <c r="AX278" s="13" t="s">
        <v>74</v>
      </c>
      <c r="AY278" s="213" t="s">
        <v>122</v>
      </c>
    </row>
    <row r="279" spans="1:65" s="12" customFormat="1" ht="11.25">
      <c r="B279" s="192"/>
      <c r="C279" s="193"/>
      <c r="D279" s="194" t="s">
        <v>131</v>
      </c>
      <c r="E279" s="195" t="s">
        <v>1</v>
      </c>
      <c r="F279" s="196" t="s">
        <v>202</v>
      </c>
      <c r="G279" s="193"/>
      <c r="H279" s="195" t="s">
        <v>1</v>
      </c>
      <c r="I279" s="197"/>
      <c r="J279" s="193"/>
      <c r="K279" s="193"/>
      <c r="L279" s="198"/>
      <c r="M279" s="199"/>
      <c r="N279" s="200"/>
      <c r="O279" s="200"/>
      <c r="P279" s="200"/>
      <c r="Q279" s="200"/>
      <c r="R279" s="200"/>
      <c r="S279" s="200"/>
      <c r="T279" s="201"/>
      <c r="AT279" s="202" t="s">
        <v>131</v>
      </c>
      <c r="AU279" s="202" t="s">
        <v>82</v>
      </c>
      <c r="AV279" s="12" t="s">
        <v>82</v>
      </c>
      <c r="AW279" s="12" t="s">
        <v>30</v>
      </c>
      <c r="AX279" s="12" t="s">
        <v>74</v>
      </c>
      <c r="AY279" s="202" t="s">
        <v>122</v>
      </c>
    </row>
    <row r="280" spans="1:65" s="13" customFormat="1" ht="11.25">
      <c r="B280" s="203"/>
      <c r="C280" s="204"/>
      <c r="D280" s="194" t="s">
        <v>131</v>
      </c>
      <c r="E280" s="205" t="s">
        <v>1</v>
      </c>
      <c r="F280" s="206" t="s">
        <v>275</v>
      </c>
      <c r="G280" s="204"/>
      <c r="H280" s="207">
        <v>6.0000000000000001E-3</v>
      </c>
      <c r="I280" s="208"/>
      <c r="J280" s="204"/>
      <c r="K280" s="204"/>
      <c r="L280" s="209"/>
      <c r="M280" s="210"/>
      <c r="N280" s="211"/>
      <c r="O280" s="211"/>
      <c r="P280" s="211"/>
      <c r="Q280" s="211"/>
      <c r="R280" s="211"/>
      <c r="S280" s="211"/>
      <c r="T280" s="212"/>
      <c r="AT280" s="213" t="s">
        <v>131</v>
      </c>
      <c r="AU280" s="213" t="s">
        <v>82</v>
      </c>
      <c r="AV280" s="13" t="s">
        <v>84</v>
      </c>
      <c r="AW280" s="13" t="s">
        <v>30</v>
      </c>
      <c r="AX280" s="13" t="s">
        <v>74</v>
      </c>
      <c r="AY280" s="213" t="s">
        <v>122</v>
      </c>
    </row>
    <row r="281" spans="1:65" s="12" customFormat="1" ht="11.25">
      <c r="B281" s="192"/>
      <c r="C281" s="193"/>
      <c r="D281" s="194" t="s">
        <v>131</v>
      </c>
      <c r="E281" s="195" t="s">
        <v>1</v>
      </c>
      <c r="F281" s="196" t="s">
        <v>264</v>
      </c>
      <c r="G281" s="193"/>
      <c r="H281" s="195" t="s">
        <v>1</v>
      </c>
      <c r="I281" s="197"/>
      <c r="J281" s="193"/>
      <c r="K281" s="193"/>
      <c r="L281" s="198"/>
      <c r="M281" s="199"/>
      <c r="N281" s="200"/>
      <c r="O281" s="200"/>
      <c r="P281" s="200"/>
      <c r="Q281" s="200"/>
      <c r="R281" s="200"/>
      <c r="S281" s="200"/>
      <c r="T281" s="201"/>
      <c r="AT281" s="202" t="s">
        <v>131</v>
      </c>
      <c r="AU281" s="202" t="s">
        <v>82</v>
      </c>
      <c r="AV281" s="12" t="s">
        <v>82</v>
      </c>
      <c r="AW281" s="12" t="s">
        <v>30</v>
      </c>
      <c r="AX281" s="12" t="s">
        <v>74</v>
      </c>
      <c r="AY281" s="202" t="s">
        <v>122</v>
      </c>
    </row>
    <row r="282" spans="1:65" s="13" customFormat="1" ht="11.25">
      <c r="B282" s="203"/>
      <c r="C282" s="204"/>
      <c r="D282" s="194" t="s">
        <v>131</v>
      </c>
      <c r="E282" s="205" t="s">
        <v>1</v>
      </c>
      <c r="F282" s="206" t="s">
        <v>276</v>
      </c>
      <c r="G282" s="204"/>
      <c r="H282" s="207">
        <v>0.20499999999999999</v>
      </c>
      <c r="I282" s="208"/>
      <c r="J282" s="204"/>
      <c r="K282" s="204"/>
      <c r="L282" s="209"/>
      <c r="M282" s="210"/>
      <c r="N282" s="211"/>
      <c r="O282" s="211"/>
      <c r="P282" s="211"/>
      <c r="Q282" s="211"/>
      <c r="R282" s="211"/>
      <c r="S282" s="211"/>
      <c r="T282" s="212"/>
      <c r="AT282" s="213" t="s">
        <v>131</v>
      </c>
      <c r="AU282" s="213" t="s">
        <v>82</v>
      </c>
      <c r="AV282" s="13" t="s">
        <v>84</v>
      </c>
      <c r="AW282" s="13" t="s">
        <v>30</v>
      </c>
      <c r="AX282" s="13" t="s">
        <v>74</v>
      </c>
      <c r="AY282" s="213" t="s">
        <v>122</v>
      </c>
    </row>
    <row r="283" spans="1:65" s="12" customFormat="1" ht="11.25">
      <c r="B283" s="192"/>
      <c r="C283" s="193"/>
      <c r="D283" s="194" t="s">
        <v>131</v>
      </c>
      <c r="E283" s="195" t="s">
        <v>1</v>
      </c>
      <c r="F283" s="196" t="s">
        <v>265</v>
      </c>
      <c r="G283" s="193"/>
      <c r="H283" s="195" t="s">
        <v>1</v>
      </c>
      <c r="I283" s="197"/>
      <c r="J283" s="193"/>
      <c r="K283" s="193"/>
      <c r="L283" s="198"/>
      <c r="M283" s="199"/>
      <c r="N283" s="200"/>
      <c r="O283" s="200"/>
      <c r="P283" s="200"/>
      <c r="Q283" s="200"/>
      <c r="R283" s="200"/>
      <c r="S283" s="200"/>
      <c r="T283" s="201"/>
      <c r="AT283" s="202" t="s">
        <v>131</v>
      </c>
      <c r="AU283" s="202" t="s">
        <v>82</v>
      </c>
      <c r="AV283" s="12" t="s">
        <v>82</v>
      </c>
      <c r="AW283" s="12" t="s">
        <v>30</v>
      </c>
      <c r="AX283" s="12" t="s">
        <v>74</v>
      </c>
      <c r="AY283" s="202" t="s">
        <v>122</v>
      </c>
    </row>
    <row r="284" spans="1:65" s="13" customFormat="1" ht="11.25">
      <c r="B284" s="203"/>
      <c r="C284" s="204"/>
      <c r="D284" s="194" t="s">
        <v>131</v>
      </c>
      <c r="E284" s="205" t="s">
        <v>1</v>
      </c>
      <c r="F284" s="206" t="s">
        <v>277</v>
      </c>
      <c r="G284" s="204"/>
      <c r="H284" s="207">
        <v>2.5000000000000001E-2</v>
      </c>
      <c r="I284" s="208"/>
      <c r="J284" s="204"/>
      <c r="K284" s="204"/>
      <c r="L284" s="209"/>
      <c r="M284" s="210"/>
      <c r="N284" s="211"/>
      <c r="O284" s="211"/>
      <c r="P284" s="211"/>
      <c r="Q284" s="211"/>
      <c r="R284" s="211"/>
      <c r="S284" s="211"/>
      <c r="T284" s="212"/>
      <c r="AT284" s="213" t="s">
        <v>131</v>
      </c>
      <c r="AU284" s="213" t="s">
        <v>82</v>
      </c>
      <c r="AV284" s="13" t="s">
        <v>84</v>
      </c>
      <c r="AW284" s="13" t="s">
        <v>30</v>
      </c>
      <c r="AX284" s="13" t="s">
        <v>74</v>
      </c>
      <c r="AY284" s="213" t="s">
        <v>122</v>
      </c>
    </row>
    <row r="285" spans="1:65" s="14" customFormat="1" ht="11.25">
      <c r="B285" s="214"/>
      <c r="C285" s="215"/>
      <c r="D285" s="194" t="s">
        <v>131</v>
      </c>
      <c r="E285" s="216" t="s">
        <v>1</v>
      </c>
      <c r="F285" s="217" t="s">
        <v>134</v>
      </c>
      <c r="G285" s="215"/>
      <c r="H285" s="218">
        <v>0.44300000000000006</v>
      </c>
      <c r="I285" s="219"/>
      <c r="J285" s="215"/>
      <c r="K285" s="215"/>
      <c r="L285" s="220"/>
      <c r="M285" s="221"/>
      <c r="N285" s="222"/>
      <c r="O285" s="222"/>
      <c r="P285" s="222"/>
      <c r="Q285" s="222"/>
      <c r="R285" s="222"/>
      <c r="S285" s="222"/>
      <c r="T285" s="223"/>
      <c r="AT285" s="224" t="s">
        <v>131</v>
      </c>
      <c r="AU285" s="224" t="s">
        <v>82</v>
      </c>
      <c r="AV285" s="14" t="s">
        <v>129</v>
      </c>
      <c r="AW285" s="14" t="s">
        <v>30</v>
      </c>
      <c r="AX285" s="14" t="s">
        <v>82</v>
      </c>
      <c r="AY285" s="224" t="s">
        <v>122</v>
      </c>
    </row>
    <row r="286" spans="1:65" s="2" customFormat="1" ht="16.5" customHeight="1">
      <c r="A286" s="34"/>
      <c r="B286" s="35"/>
      <c r="C286" s="240" t="s">
        <v>278</v>
      </c>
      <c r="D286" s="240" t="s">
        <v>221</v>
      </c>
      <c r="E286" s="241" t="s">
        <v>279</v>
      </c>
      <c r="F286" s="242" t="s">
        <v>280</v>
      </c>
      <c r="G286" s="243" t="s">
        <v>246</v>
      </c>
      <c r="H286" s="244">
        <v>675.55600000000004</v>
      </c>
      <c r="I286" s="245"/>
      <c r="J286" s="246">
        <f>ROUND(I286*H286,2)</f>
        <v>0</v>
      </c>
      <c r="K286" s="242" t="s">
        <v>127</v>
      </c>
      <c r="L286" s="39"/>
      <c r="M286" s="247" t="s">
        <v>1</v>
      </c>
      <c r="N286" s="248" t="s">
        <v>39</v>
      </c>
      <c r="O286" s="71"/>
      <c r="P286" s="188">
        <f>O286*H286</f>
        <v>0</v>
      </c>
      <c r="Q286" s="188">
        <v>0</v>
      </c>
      <c r="R286" s="188">
        <f>Q286*H286</f>
        <v>0</v>
      </c>
      <c r="S286" s="188">
        <v>0</v>
      </c>
      <c r="T286" s="189">
        <f>S286*H286</f>
        <v>0</v>
      </c>
      <c r="U286" s="34"/>
      <c r="V286" s="34"/>
      <c r="W286" s="34"/>
      <c r="X286" s="34"/>
      <c r="Y286" s="34"/>
      <c r="Z286" s="34"/>
      <c r="AA286" s="34"/>
      <c r="AB286" s="34"/>
      <c r="AC286" s="34"/>
      <c r="AD286" s="34"/>
      <c r="AE286" s="34"/>
      <c r="AR286" s="190" t="s">
        <v>129</v>
      </c>
      <c r="AT286" s="190" t="s">
        <v>221</v>
      </c>
      <c r="AU286" s="190" t="s">
        <v>82</v>
      </c>
      <c r="AY286" s="17" t="s">
        <v>122</v>
      </c>
      <c r="BE286" s="191">
        <f>IF(N286="základní",J286,0)</f>
        <v>0</v>
      </c>
      <c r="BF286" s="191">
        <f>IF(N286="snížená",J286,0)</f>
        <v>0</v>
      </c>
      <c r="BG286" s="191">
        <f>IF(N286="zákl. přenesená",J286,0)</f>
        <v>0</v>
      </c>
      <c r="BH286" s="191">
        <f>IF(N286="sníž. přenesená",J286,0)</f>
        <v>0</v>
      </c>
      <c r="BI286" s="191">
        <f>IF(N286="nulová",J286,0)</f>
        <v>0</v>
      </c>
      <c r="BJ286" s="17" t="s">
        <v>82</v>
      </c>
      <c r="BK286" s="191">
        <f>ROUND(I286*H286,2)</f>
        <v>0</v>
      </c>
      <c r="BL286" s="17" t="s">
        <v>129</v>
      </c>
      <c r="BM286" s="190" t="s">
        <v>281</v>
      </c>
    </row>
    <row r="287" spans="1:65" s="2" customFormat="1" ht="39">
      <c r="A287" s="34"/>
      <c r="B287" s="35"/>
      <c r="C287" s="36"/>
      <c r="D287" s="194" t="s">
        <v>141</v>
      </c>
      <c r="E287" s="36"/>
      <c r="F287" s="225" t="s">
        <v>282</v>
      </c>
      <c r="G287" s="36"/>
      <c r="H287" s="36"/>
      <c r="I287" s="226"/>
      <c r="J287" s="36"/>
      <c r="K287" s="36"/>
      <c r="L287" s="39"/>
      <c r="M287" s="227"/>
      <c r="N287" s="228"/>
      <c r="O287" s="71"/>
      <c r="P287" s="71"/>
      <c r="Q287" s="71"/>
      <c r="R287" s="71"/>
      <c r="S287" s="71"/>
      <c r="T287" s="72"/>
      <c r="U287" s="34"/>
      <c r="V287" s="34"/>
      <c r="W287" s="34"/>
      <c r="X287" s="34"/>
      <c r="Y287" s="34"/>
      <c r="Z287" s="34"/>
      <c r="AA287" s="34"/>
      <c r="AB287" s="34"/>
      <c r="AC287" s="34"/>
      <c r="AD287" s="34"/>
      <c r="AE287" s="34"/>
      <c r="AT287" s="17" t="s">
        <v>141</v>
      </c>
      <c r="AU287" s="17" t="s">
        <v>82</v>
      </c>
    </row>
    <row r="288" spans="1:65" s="12" customFormat="1" ht="11.25">
      <c r="B288" s="192"/>
      <c r="C288" s="193"/>
      <c r="D288" s="194" t="s">
        <v>131</v>
      </c>
      <c r="E288" s="195" t="s">
        <v>1</v>
      </c>
      <c r="F288" s="196" t="s">
        <v>283</v>
      </c>
      <c r="G288" s="193"/>
      <c r="H288" s="195" t="s">
        <v>1</v>
      </c>
      <c r="I288" s="197"/>
      <c r="J288" s="193"/>
      <c r="K288" s="193"/>
      <c r="L288" s="198"/>
      <c r="M288" s="199"/>
      <c r="N288" s="200"/>
      <c r="O288" s="200"/>
      <c r="P288" s="200"/>
      <c r="Q288" s="200"/>
      <c r="R288" s="200"/>
      <c r="S288" s="200"/>
      <c r="T288" s="201"/>
      <c r="AT288" s="202" t="s">
        <v>131</v>
      </c>
      <c r="AU288" s="202" t="s">
        <v>82</v>
      </c>
      <c r="AV288" s="12" t="s">
        <v>82</v>
      </c>
      <c r="AW288" s="12" t="s">
        <v>30</v>
      </c>
      <c r="AX288" s="12" t="s">
        <v>74</v>
      </c>
      <c r="AY288" s="202" t="s">
        <v>122</v>
      </c>
    </row>
    <row r="289" spans="1:65" s="13" customFormat="1" ht="11.25">
      <c r="B289" s="203"/>
      <c r="C289" s="204"/>
      <c r="D289" s="194" t="s">
        <v>131</v>
      </c>
      <c r="E289" s="205" t="s">
        <v>1</v>
      </c>
      <c r="F289" s="206" t="s">
        <v>284</v>
      </c>
      <c r="G289" s="204"/>
      <c r="H289" s="207">
        <v>94.906000000000006</v>
      </c>
      <c r="I289" s="208"/>
      <c r="J289" s="204"/>
      <c r="K289" s="204"/>
      <c r="L289" s="209"/>
      <c r="M289" s="210"/>
      <c r="N289" s="211"/>
      <c r="O289" s="211"/>
      <c r="P289" s="211"/>
      <c r="Q289" s="211"/>
      <c r="R289" s="211"/>
      <c r="S289" s="211"/>
      <c r="T289" s="212"/>
      <c r="AT289" s="213" t="s">
        <v>131</v>
      </c>
      <c r="AU289" s="213" t="s">
        <v>82</v>
      </c>
      <c r="AV289" s="13" t="s">
        <v>84</v>
      </c>
      <c r="AW289" s="13" t="s">
        <v>30</v>
      </c>
      <c r="AX289" s="13" t="s">
        <v>74</v>
      </c>
      <c r="AY289" s="213" t="s">
        <v>122</v>
      </c>
    </row>
    <row r="290" spans="1:65" s="12" customFormat="1" ht="11.25">
      <c r="B290" s="192"/>
      <c r="C290" s="193"/>
      <c r="D290" s="194" t="s">
        <v>131</v>
      </c>
      <c r="E290" s="195" t="s">
        <v>1</v>
      </c>
      <c r="F290" s="196" t="s">
        <v>184</v>
      </c>
      <c r="G290" s="193"/>
      <c r="H290" s="195" t="s">
        <v>1</v>
      </c>
      <c r="I290" s="197"/>
      <c r="J290" s="193"/>
      <c r="K290" s="193"/>
      <c r="L290" s="198"/>
      <c r="M290" s="199"/>
      <c r="N290" s="200"/>
      <c r="O290" s="200"/>
      <c r="P290" s="200"/>
      <c r="Q290" s="200"/>
      <c r="R290" s="200"/>
      <c r="S290" s="200"/>
      <c r="T290" s="201"/>
      <c r="AT290" s="202" t="s">
        <v>131</v>
      </c>
      <c r="AU290" s="202" t="s">
        <v>82</v>
      </c>
      <c r="AV290" s="12" t="s">
        <v>82</v>
      </c>
      <c r="AW290" s="12" t="s">
        <v>30</v>
      </c>
      <c r="AX290" s="12" t="s">
        <v>74</v>
      </c>
      <c r="AY290" s="202" t="s">
        <v>122</v>
      </c>
    </row>
    <row r="291" spans="1:65" s="13" customFormat="1" ht="11.25">
      <c r="B291" s="203"/>
      <c r="C291" s="204"/>
      <c r="D291" s="194" t="s">
        <v>131</v>
      </c>
      <c r="E291" s="205" t="s">
        <v>1</v>
      </c>
      <c r="F291" s="206" t="s">
        <v>285</v>
      </c>
      <c r="G291" s="204"/>
      <c r="H291" s="207">
        <v>87.506</v>
      </c>
      <c r="I291" s="208"/>
      <c r="J291" s="204"/>
      <c r="K291" s="204"/>
      <c r="L291" s="209"/>
      <c r="M291" s="210"/>
      <c r="N291" s="211"/>
      <c r="O291" s="211"/>
      <c r="P291" s="211"/>
      <c r="Q291" s="211"/>
      <c r="R291" s="211"/>
      <c r="S291" s="211"/>
      <c r="T291" s="212"/>
      <c r="AT291" s="213" t="s">
        <v>131</v>
      </c>
      <c r="AU291" s="213" t="s">
        <v>82</v>
      </c>
      <c r="AV291" s="13" t="s">
        <v>84</v>
      </c>
      <c r="AW291" s="13" t="s">
        <v>30</v>
      </c>
      <c r="AX291" s="13" t="s">
        <v>74</v>
      </c>
      <c r="AY291" s="213" t="s">
        <v>122</v>
      </c>
    </row>
    <row r="292" spans="1:65" s="12" customFormat="1" ht="11.25">
      <c r="B292" s="192"/>
      <c r="C292" s="193"/>
      <c r="D292" s="194" t="s">
        <v>131</v>
      </c>
      <c r="E292" s="195" t="s">
        <v>1</v>
      </c>
      <c r="F292" s="196" t="s">
        <v>186</v>
      </c>
      <c r="G292" s="193"/>
      <c r="H292" s="195" t="s">
        <v>1</v>
      </c>
      <c r="I292" s="197"/>
      <c r="J292" s="193"/>
      <c r="K292" s="193"/>
      <c r="L292" s="198"/>
      <c r="M292" s="199"/>
      <c r="N292" s="200"/>
      <c r="O292" s="200"/>
      <c r="P292" s="200"/>
      <c r="Q292" s="200"/>
      <c r="R292" s="200"/>
      <c r="S292" s="200"/>
      <c r="T292" s="201"/>
      <c r="AT292" s="202" t="s">
        <v>131</v>
      </c>
      <c r="AU292" s="202" t="s">
        <v>82</v>
      </c>
      <c r="AV292" s="12" t="s">
        <v>82</v>
      </c>
      <c r="AW292" s="12" t="s">
        <v>30</v>
      </c>
      <c r="AX292" s="12" t="s">
        <v>74</v>
      </c>
      <c r="AY292" s="202" t="s">
        <v>122</v>
      </c>
    </row>
    <row r="293" spans="1:65" s="13" customFormat="1" ht="11.25">
      <c r="B293" s="203"/>
      <c r="C293" s="204"/>
      <c r="D293" s="194" t="s">
        <v>131</v>
      </c>
      <c r="E293" s="205" t="s">
        <v>1</v>
      </c>
      <c r="F293" s="206" t="s">
        <v>285</v>
      </c>
      <c r="G293" s="204"/>
      <c r="H293" s="207">
        <v>87.506</v>
      </c>
      <c r="I293" s="208"/>
      <c r="J293" s="204"/>
      <c r="K293" s="204"/>
      <c r="L293" s="209"/>
      <c r="M293" s="210"/>
      <c r="N293" s="211"/>
      <c r="O293" s="211"/>
      <c r="P293" s="211"/>
      <c r="Q293" s="211"/>
      <c r="R293" s="211"/>
      <c r="S293" s="211"/>
      <c r="T293" s="212"/>
      <c r="AT293" s="213" t="s">
        <v>131</v>
      </c>
      <c r="AU293" s="213" t="s">
        <v>82</v>
      </c>
      <c r="AV293" s="13" t="s">
        <v>84</v>
      </c>
      <c r="AW293" s="13" t="s">
        <v>30</v>
      </c>
      <c r="AX293" s="13" t="s">
        <v>74</v>
      </c>
      <c r="AY293" s="213" t="s">
        <v>122</v>
      </c>
    </row>
    <row r="294" spans="1:65" s="12" customFormat="1" ht="11.25">
      <c r="B294" s="192"/>
      <c r="C294" s="193"/>
      <c r="D294" s="194" t="s">
        <v>131</v>
      </c>
      <c r="E294" s="195" t="s">
        <v>1</v>
      </c>
      <c r="F294" s="196" t="s">
        <v>251</v>
      </c>
      <c r="G294" s="193"/>
      <c r="H294" s="195" t="s">
        <v>1</v>
      </c>
      <c r="I294" s="197"/>
      <c r="J294" s="193"/>
      <c r="K294" s="193"/>
      <c r="L294" s="198"/>
      <c r="M294" s="199"/>
      <c r="N294" s="200"/>
      <c r="O294" s="200"/>
      <c r="P294" s="200"/>
      <c r="Q294" s="200"/>
      <c r="R294" s="200"/>
      <c r="S294" s="200"/>
      <c r="T294" s="201"/>
      <c r="AT294" s="202" t="s">
        <v>131</v>
      </c>
      <c r="AU294" s="202" t="s">
        <v>82</v>
      </c>
      <c r="AV294" s="12" t="s">
        <v>82</v>
      </c>
      <c r="AW294" s="12" t="s">
        <v>30</v>
      </c>
      <c r="AX294" s="12" t="s">
        <v>74</v>
      </c>
      <c r="AY294" s="202" t="s">
        <v>122</v>
      </c>
    </row>
    <row r="295" spans="1:65" s="13" customFormat="1" ht="11.25">
      <c r="B295" s="203"/>
      <c r="C295" s="204"/>
      <c r="D295" s="194" t="s">
        <v>131</v>
      </c>
      <c r="E295" s="205" t="s">
        <v>1</v>
      </c>
      <c r="F295" s="206" t="s">
        <v>285</v>
      </c>
      <c r="G295" s="204"/>
      <c r="H295" s="207">
        <v>87.506</v>
      </c>
      <c r="I295" s="208"/>
      <c r="J295" s="204"/>
      <c r="K295" s="204"/>
      <c r="L295" s="209"/>
      <c r="M295" s="210"/>
      <c r="N295" s="211"/>
      <c r="O295" s="211"/>
      <c r="P295" s="211"/>
      <c r="Q295" s="211"/>
      <c r="R295" s="211"/>
      <c r="S295" s="211"/>
      <c r="T295" s="212"/>
      <c r="AT295" s="213" t="s">
        <v>131</v>
      </c>
      <c r="AU295" s="213" t="s">
        <v>82</v>
      </c>
      <c r="AV295" s="13" t="s">
        <v>84</v>
      </c>
      <c r="AW295" s="13" t="s">
        <v>30</v>
      </c>
      <c r="AX295" s="13" t="s">
        <v>74</v>
      </c>
      <c r="AY295" s="213" t="s">
        <v>122</v>
      </c>
    </row>
    <row r="296" spans="1:65" s="12" customFormat="1" ht="11.25">
      <c r="B296" s="192"/>
      <c r="C296" s="193"/>
      <c r="D296" s="194" t="s">
        <v>131</v>
      </c>
      <c r="E296" s="195" t="s">
        <v>1</v>
      </c>
      <c r="F296" s="196" t="s">
        <v>286</v>
      </c>
      <c r="G296" s="193"/>
      <c r="H296" s="195" t="s">
        <v>1</v>
      </c>
      <c r="I296" s="197"/>
      <c r="J296" s="193"/>
      <c r="K296" s="193"/>
      <c r="L296" s="198"/>
      <c r="M296" s="199"/>
      <c r="N296" s="200"/>
      <c r="O296" s="200"/>
      <c r="P296" s="200"/>
      <c r="Q296" s="200"/>
      <c r="R296" s="200"/>
      <c r="S296" s="200"/>
      <c r="T296" s="201"/>
      <c r="AT296" s="202" t="s">
        <v>131</v>
      </c>
      <c r="AU296" s="202" t="s">
        <v>82</v>
      </c>
      <c r="AV296" s="12" t="s">
        <v>82</v>
      </c>
      <c r="AW296" s="12" t="s">
        <v>30</v>
      </c>
      <c r="AX296" s="12" t="s">
        <v>74</v>
      </c>
      <c r="AY296" s="202" t="s">
        <v>122</v>
      </c>
    </row>
    <row r="297" spans="1:65" s="13" customFormat="1" ht="11.25">
      <c r="B297" s="203"/>
      <c r="C297" s="204"/>
      <c r="D297" s="194" t="s">
        <v>131</v>
      </c>
      <c r="E297" s="205" t="s">
        <v>1</v>
      </c>
      <c r="F297" s="206" t="s">
        <v>287</v>
      </c>
      <c r="G297" s="204"/>
      <c r="H297" s="207">
        <v>185.21199999999999</v>
      </c>
      <c r="I297" s="208"/>
      <c r="J297" s="204"/>
      <c r="K297" s="204"/>
      <c r="L297" s="209"/>
      <c r="M297" s="210"/>
      <c r="N297" s="211"/>
      <c r="O297" s="211"/>
      <c r="P297" s="211"/>
      <c r="Q297" s="211"/>
      <c r="R297" s="211"/>
      <c r="S297" s="211"/>
      <c r="T297" s="212"/>
      <c r="AT297" s="213" t="s">
        <v>131</v>
      </c>
      <c r="AU297" s="213" t="s">
        <v>82</v>
      </c>
      <c r="AV297" s="13" t="s">
        <v>84</v>
      </c>
      <c r="AW297" s="13" t="s">
        <v>30</v>
      </c>
      <c r="AX297" s="13" t="s">
        <v>74</v>
      </c>
      <c r="AY297" s="213" t="s">
        <v>122</v>
      </c>
    </row>
    <row r="298" spans="1:65" s="12" customFormat="1" ht="11.25">
      <c r="B298" s="192"/>
      <c r="C298" s="193"/>
      <c r="D298" s="194" t="s">
        <v>131</v>
      </c>
      <c r="E298" s="195" t="s">
        <v>1</v>
      </c>
      <c r="F298" s="196" t="s">
        <v>288</v>
      </c>
      <c r="G298" s="193"/>
      <c r="H298" s="195" t="s">
        <v>1</v>
      </c>
      <c r="I298" s="197"/>
      <c r="J298" s="193"/>
      <c r="K298" s="193"/>
      <c r="L298" s="198"/>
      <c r="M298" s="199"/>
      <c r="N298" s="200"/>
      <c r="O298" s="200"/>
      <c r="P298" s="200"/>
      <c r="Q298" s="200"/>
      <c r="R298" s="200"/>
      <c r="S298" s="200"/>
      <c r="T298" s="201"/>
      <c r="AT298" s="202" t="s">
        <v>131</v>
      </c>
      <c r="AU298" s="202" t="s">
        <v>82</v>
      </c>
      <c r="AV298" s="12" t="s">
        <v>82</v>
      </c>
      <c r="AW298" s="12" t="s">
        <v>30</v>
      </c>
      <c r="AX298" s="12" t="s">
        <v>74</v>
      </c>
      <c r="AY298" s="202" t="s">
        <v>122</v>
      </c>
    </row>
    <row r="299" spans="1:65" s="13" customFormat="1" ht="11.25">
      <c r="B299" s="203"/>
      <c r="C299" s="204"/>
      <c r="D299" s="194" t="s">
        <v>131</v>
      </c>
      <c r="E299" s="205" t="s">
        <v>1</v>
      </c>
      <c r="F299" s="206" t="s">
        <v>289</v>
      </c>
      <c r="G299" s="204"/>
      <c r="H299" s="207">
        <v>132.91999999999999</v>
      </c>
      <c r="I299" s="208"/>
      <c r="J299" s="204"/>
      <c r="K299" s="204"/>
      <c r="L299" s="209"/>
      <c r="M299" s="210"/>
      <c r="N299" s="211"/>
      <c r="O299" s="211"/>
      <c r="P299" s="211"/>
      <c r="Q299" s="211"/>
      <c r="R299" s="211"/>
      <c r="S299" s="211"/>
      <c r="T299" s="212"/>
      <c r="AT299" s="213" t="s">
        <v>131</v>
      </c>
      <c r="AU299" s="213" t="s">
        <v>82</v>
      </c>
      <c r="AV299" s="13" t="s">
        <v>84</v>
      </c>
      <c r="AW299" s="13" t="s">
        <v>30</v>
      </c>
      <c r="AX299" s="13" t="s">
        <v>74</v>
      </c>
      <c r="AY299" s="213" t="s">
        <v>122</v>
      </c>
    </row>
    <row r="300" spans="1:65" s="14" customFormat="1" ht="11.25">
      <c r="B300" s="214"/>
      <c r="C300" s="215"/>
      <c r="D300" s="194" t="s">
        <v>131</v>
      </c>
      <c r="E300" s="216" t="s">
        <v>1</v>
      </c>
      <c r="F300" s="217" t="s">
        <v>134</v>
      </c>
      <c r="G300" s="215"/>
      <c r="H300" s="218">
        <v>675.55599999999993</v>
      </c>
      <c r="I300" s="219"/>
      <c r="J300" s="215"/>
      <c r="K300" s="215"/>
      <c r="L300" s="220"/>
      <c r="M300" s="221"/>
      <c r="N300" s="222"/>
      <c r="O300" s="222"/>
      <c r="P300" s="222"/>
      <c r="Q300" s="222"/>
      <c r="R300" s="222"/>
      <c r="S300" s="222"/>
      <c r="T300" s="223"/>
      <c r="AT300" s="224" t="s">
        <v>131</v>
      </c>
      <c r="AU300" s="224" t="s">
        <v>82</v>
      </c>
      <c r="AV300" s="14" t="s">
        <v>129</v>
      </c>
      <c r="AW300" s="14" t="s">
        <v>30</v>
      </c>
      <c r="AX300" s="14" t="s">
        <v>82</v>
      </c>
      <c r="AY300" s="224" t="s">
        <v>122</v>
      </c>
    </row>
    <row r="301" spans="1:65" s="2" customFormat="1" ht="24.2" customHeight="1">
      <c r="A301" s="34"/>
      <c r="B301" s="35"/>
      <c r="C301" s="240" t="s">
        <v>290</v>
      </c>
      <c r="D301" s="240" t="s">
        <v>221</v>
      </c>
      <c r="E301" s="241" t="s">
        <v>291</v>
      </c>
      <c r="F301" s="242" t="s">
        <v>292</v>
      </c>
      <c r="G301" s="243" t="s">
        <v>293</v>
      </c>
      <c r="H301" s="244">
        <v>104</v>
      </c>
      <c r="I301" s="245"/>
      <c r="J301" s="246">
        <f>ROUND(I301*H301,2)</f>
        <v>0</v>
      </c>
      <c r="K301" s="242" t="s">
        <v>127</v>
      </c>
      <c r="L301" s="39"/>
      <c r="M301" s="247" t="s">
        <v>1</v>
      </c>
      <c r="N301" s="248" t="s">
        <v>39</v>
      </c>
      <c r="O301" s="71"/>
      <c r="P301" s="188">
        <f>O301*H301</f>
        <v>0</v>
      </c>
      <c r="Q301" s="188">
        <v>0</v>
      </c>
      <c r="R301" s="188">
        <f>Q301*H301</f>
        <v>0</v>
      </c>
      <c r="S301" s="188">
        <v>0</v>
      </c>
      <c r="T301" s="189">
        <f>S301*H301</f>
        <v>0</v>
      </c>
      <c r="U301" s="34"/>
      <c r="V301" s="34"/>
      <c r="W301" s="34"/>
      <c r="X301" s="34"/>
      <c r="Y301" s="34"/>
      <c r="Z301" s="34"/>
      <c r="AA301" s="34"/>
      <c r="AB301" s="34"/>
      <c r="AC301" s="34"/>
      <c r="AD301" s="34"/>
      <c r="AE301" s="34"/>
      <c r="AR301" s="190" t="s">
        <v>129</v>
      </c>
      <c r="AT301" s="190" t="s">
        <v>221</v>
      </c>
      <c r="AU301" s="190" t="s">
        <v>82</v>
      </c>
      <c r="AY301" s="17" t="s">
        <v>122</v>
      </c>
      <c r="BE301" s="191">
        <f>IF(N301="základní",J301,0)</f>
        <v>0</v>
      </c>
      <c r="BF301" s="191">
        <f>IF(N301="snížená",J301,0)</f>
        <v>0</v>
      </c>
      <c r="BG301" s="191">
        <f>IF(N301="zákl. přenesená",J301,0)</f>
        <v>0</v>
      </c>
      <c r="BH301" s="191">
        <f>IF(N301="sníž. přenesená",J301,0)</f>
        <v>0</v>
      </c>
      <c r="BI301" s="191">
        <f>IF(N301="nulová",J301,0)</f>
        <v>0</v>
      </c>
      <c r="BJ301" s="17" t="s">
        <v>82</v>
      </c>
      <c r="BK301" s="191">
        <f>ROUND(I301*H301,2)</f>
        <v>0</v>
      </c>
      <c r="BL301" s="17" t="s">
        <v>129</v>
      </c>
      <c r="BM301" s="190" t="s">
        <v>294</v>
      </c>
    </row>
    <row r="302" spans="1:65" s="2" customFormat="1" ht="68.25">
      <c r="A302" s="34"/>
      <c r="B302" s="35"/>
      <c r="C302" s="36"/>
      <c r="D302" s="194" t="s">
        <v>141</v>
      </c>
      <c r="E302" s="36"/>
      <c r="F302" s="225" t="s">
        <v>295</v>
      </c>
      <c r="G302" s="36"/>
      <c r="H302" s="36"/>
      <c r="I302" s="226"/>
      <c r="J302" s="36"/>
      <c r="K302" s="36"/>
      <c r="L302" s="39"/>
      <c r="M302" s="227"/>
      <c r="N302" s="228"/>
      <c r="O302" s="71"/>
      <c r="P302" s="71"/>
      <c r="Q302" s="71"/>
      <c r="R302" s="71"/>
      <c r="S302" s="71"/>
      <c r="T302" s="72"/>
      <c r="U302" s="34"/>
      <c r="V302" s="34"/>
      <c r="W302" s="34"/>
      <c r="X302" s="34"/>
      <c r="Y302" s="34"/>
      <c r="Z302" s="34"/>
      <c r="AA302" s="34"/>
      <c r="AB302" s="34"/>
      <c r="AC302" s="34"/>
      <c r="AD302" s="34"/>
      <c r="AE302" s="34"/>
      <c r="AT302" s="17" t="s">
        <v>141</v>
      </c>
      <c r="AU302" s="17" t="s">
        <v>82</v>
      </c>
    </row>
    <row r="303" spans="1:65" s="12" customFormat="1" ht="11.25">
      <c r="B303" s="192"/>
      <c r="C303" s="193"/>
      <c r="D303" s="194" t="s">
        <v>131</v>
      </c>
      <c r="E303" s="195" t="s">
        <v>1</v>
      </c>
      <c r="F303" s="196" t="s">
        <v>296</v>
      </c>
      <c r="G303" s="193"/>
      <c r="H303" s="195" t="s">
        <v>1</v>
      </c>
      <c r="I303" s="197"/>
      <c r="J303" s="193"/>
      <c r="K303" s="193"/>
      <c r="L303" s="198"/>
      <c r="M303" s="199"/>
      <c r="N303" s="200"/>
      <c r="O303" s="200"/>
      <c r="P303" s="200"/>
      <c r="Q303" s="200"/>
      <c r="R303" s="200"/>
      <c r="S303" s="200"/>
      <c r="T303" s="201"/>
      <c r="AT303" s="202" t="s">
        <v>131</v>
      </c>
      <c r="AU303" s="202" t="s">
        <v>82</v>
      </c>
      <c r="AV303" s="12" t="s">
        <v>82</v>
      </c>
      <c r="AW303" s="12" t="s">
        <v>30</v>
      </c>
      <c r="AX303" s="12" t="s">
        <v>74</v>
      </c>
      <c r="AY303" s="202" t="s">
        <v>122</v>
      </c>
    </row>
    <row r="304" spans="1:65" s="13" customFormat="1" ht="11.25">
      <c r="B304" s="203"/>
      <c r="C304" s="204"/>
      <c r="D304" s="194" t="s">
        <v>131</v>
      </c>
      <c r="E304" s="205" t="s">
        <v>1</v>
      </c>
      <c r="F304" s="206" t="s">
        <v>256</v>
      </c>
      <c r="G304" s="204"/>
      <c r="H304" s="207">
        <v>14</v>
      </c>
      <c r="I304" s="208"/>
      <c r="J304" s="204"/>
      <c r="K304" s="204"/>
      <c r="L304" s="209"/>
      <c r="M304" s="210"/>
      <c r="N304" s="211"/>
      <c r="O304" s="211"/>
      <c r="P304" s="211"/>
      <c r="Q304" s="211"/>
      <c r="R304" s="211"/>
      <c r="S304" s="211"/>
      <c r="T304" s="212"/>
      <c r="AT304" s="213" t="s">
        <v>131</v>
      </c>
      <c r="AU304" s="213" t="s">
        <v>82</v>
      </c>
      <c r="AV304" s="13" t="s">
        <v>84</v>
      </c>
      <c r="AW304" s="13" t="s">
        <v>30</v>
      </c>
      <c r="AX304" s="13" t="s">
        <v>74</v>
      </c>
      <c r="AY304" s="213" t="s">
        <v>122</v>
      </c>
    </row>
    <row r="305" spans="1:65" s="12" customFormat="1" ht="11.25">
      <c r="B305" s="192"/>
      <c r="C305" s="193"/>
      <c r="D305" s="194" t="s">
        <v>131</v>
      </c>
      <c r="E305" s="195" t="s">
        <v>1</v>
      </c>
      <c r="F305" s="196" t="s">
        <v>239</v>
      </c>
      <c r="G305" s="193"/>
      <c r="H305" s="195" t="s">
        <v>1</v>
      </c>
      <c r="I305" s="197"/>
      <c r="J305" s="193"/>
      <c r="K305" s="193"/>
      <c r="L305" s="198"/>
      <c r="M305" s="199"/>
      <c r="N305" s="200"/>
      <c r="O305" s="200"/>
      <c r="P305" s="200"/>
      <c r="Q305" s="200"/>
      <c r="R305" s="200"/>
      <c r="S305" s="200"/>
      <c r="T305" s="201"/>
      <c r="AT305" s="202" t="s">
        <v>131</v>
      </c>
      <c r="AU305" s="202" t="s">
        <v>82</v>
      </c>
      <c r="AV305" s="12" t="s">
        <v>82</v>
      </c>
      <c r="AW305" s="12" t="s">
        <v>30</v>
      </c>
      <c r="AX305" s="12" t="s">
        <v>74</v>
      </c>
      <c r="AY305" s="202" t="s">
        <v>122</v>
      </c>
    </row>
    <row r="306" spans="1:65" s="13" customFormat="1" ht="11.25">
      <c r="B306" s="203"/>
      <c r="C306" s="204"/>
      <c r="D306" s="194" t="s">
        <v>131</v>
      </c>
      <c r="E306" s="205" t="s">
        <v>1</v>
      </c>
      <c r="F306" s="206" t="s">
        <v>256</v>
      </c>
      <c r="G306" s="204"/>
      <c r="H306" s="207">
        <v>14</v>
      </c>
      <c r="I306" s="208"/>
      <c r="J306" s="204"/>
      <c r="K306" s="204"/>
      <c r="L306" s="209"/>
      <c r="M306" s="210"/>
      <c r="N306" s="211"/>
      <c r="O306" s="211"/>
      <c r="P306" s="211"/>
      <c r="Q306" s="211"/>
      <c r="R306" s="211"/>
      <c r="S306" s="211"/>
      <c r="T306" s="212"/>
      <c r="AT306" s="213" t="s">
        <v>131</v>
      </c>
      <c r="AU306" s="213" t="s">
        <v>82</v>
      </c>
      <c r="AV306" s="13" t="s">
        <v>84</v>
      </c>
      <c r="AW306" s="13" t="s">
        <v>30</v>
      </c>
      <c r="AX306" s="13" t="s">
        <v>74</v>
      </c>
      <c r="AY306" s="213" t="s">
        <v>122</v>
      </c>
    </row>
    <row r="307" spans="1:65" s="12" customFormat="1" ht="11.25">
      <c r="B307" s="192"/>
      <c r="C307" s="193"/>
      <c r="D307" s="194" t="s">
        <v>131</v>
      </c>
      <c r="E307" s="195" t="s">
        <v>1</v>
      </c>
      <c r="F307" s="196" t="s">
        <v>297</v>
      </c>
      <c r="G307" s="193"/>
      <c r="H307" s="195" t="s">
        <v>1</v>
      </c>
      <c r="I307" s="197"/>
      <c r="J307" s="193"/>
      <c r="K307" s="193"/>
      <c r="L307" s="198"/>
      <c r="M307" s="199"/>
      <c r="N307" s="200"/>
      <c r="O307" s="200"/>
      <c r="P307" s="200"/>
      <c r="Q307" s="200"/>
      <c r="R307" s="200"/>
      <c r="S307" s="200"/>
      <c r="T307" s="201"/>
      <c r="AT307" s="202" t="s">
        <v>131</v>
      </c>
      <c r="AU307" s="202" t="s">
        <v>82</v>
      </c>
      <c r="AV307" s="12" t="s">
        <v>82</v>
      </c>
      <c r="AW307" s="12" t="s">
        <v>30</v>
      </c>
      <c r="AX307" s="12" t="s">
        <v>74</v>
      </c>
      <c r="AY307" s="202" t="s">
        <v>122</v>
      </c>
    </row>
    <row r="308" spans="1:65" s="13" customFormat="1" ht="11.25">
      <c r="B308" s="203"/>
      <c r="C308" s="204"/>
      <c r="D308" s="194" t="s">
        <v>131</v>
      </c>
      <c r="E308" s="205" t="s">
        <v>1</v>
      </c>
      <c r="F308" s="206" t="s">
        <v>256</v>
      </c>
      <c r="G308" s="204"/>
      <c r="H308" s="207">
        <v>14</v>
      </c>
      <c r="I308" s="208"/>
      <c r="J308" s="204"/>
      <c r="K308" s="204"/>
      <c r="L308" s="209"/>
      <c r="M308" s="210"/>
      <c r="N308" s="211"/>
      <c r="O308" s="211"/>
      <c r="P308" s="211"/>
      <c r="Q308" s="211"/>
      <c r="R308" s="211"/>
      <c r="S308" s="211"/>
      <c r="T308" s="212"/>
      <c r="AT308" s="213" t="s">
        <v>131</v>
      </c>
      <c r="AU308" s="213" t="s">
        <v>82</v>
      </c>
      <c r="AV308" s="13" t="s">
        <v>84</v>
      </c>
      <c r="AW308" s="13" t="s">
        <v>30</v>
      </c>
      <c r="AX308" s="13" t="s">
        <v>74</v>
      </c>
      <c r="AY308" s="213" t="s">
        <v>122</v>
      </c>
    </row>
    <row r="309" spans="1:65" s="12" customFormat="1" ht="11.25">
      <c r="B309" s="192"/>
      <c r="C309" s="193"/>
      <c r="D309" s="194" t="s">
        <v>131</v>
      </c>
      <c r="E309" s="195" t="s">
        <v>1</v>
      </c>
      <c r="F309" s="196" t="s">
        <v>298</v>
      </c>
      <c r="G309" s="193"/>
      <c r="H309" s="195" t="s">
        <v>1</v>
      </c>
      <c r="I309" s="197"/>
      <c r="J309" s="193"/>
      <c r="K309" s="193"/>
      <c r="L309" s="198"/>
      <c r="M309" s="199"/>
      <c r="N309" s="200"/>
      <c r="O309" s="200"/>
      <c r="P309" s="200"/>
      <c r="Q309" s="200"/>
      <c r="R309" s="200"/>
      <c r="S309" s="200"/>
      <c r="T309" s="201"/>
      <c r="AT309" s="202" t="s">
        <v>131</v>
      </c>
      <c r="AU309" s="202" t="s">
        <v>82</v>
      </c>
      <c r="AV309" s="12" t="s">
        <v>82</v>
      </c>
      <c r="AW309" s="12" t="s">
        <v>30</v>
      </c>
      <c r="AX309" s="12" t="s">
        <v>74</v>
      </c>
      <c r="AY309" s="202" t="s">
        <v>122</v>
      </c>
    </row>
    <row r="310" spans="1:65" s="13" customFormat="1" ht="11.25">
      <c r="B310" s="203"/>
      <c r="C310" s="204"/>
      <c r="D310" s="194" t="s">
        <v>131</v>
      </c>
      <c r="E310" s="205" t="s">
        <v>1</v>
      </c>
      <c r="F310" s="206" t="s">
        <v>256</v>
      </c>
      <c r="G310" s="204"/>
      <c r="H310" s="207">
        <v>14</v>
      </c>
      <c r="I310" s="208"/>
      <c r="J310" s="204"/>
      <c r="K310" s="204"/>
      <c r="L310" s="209"/>
      <c r="M310" s="210"/>
      <c r="N310" s="211"/>
      <c r="O310" s="211"/>
      <c r="P310" s="211"/>
      <c r="Q310" s="211"/>
      <c r="R310" s="211"/>
      <c r="S310" s="211"/>
      <c r="T310" s="212"/>
      <c r="AT310" s="213" t="s">
        <v>131</v>
      </c>
      <c r="AU310" s="213" t="s">
        <v>82</v>
      </c>
      <c r="AV310" s="13" t="s">
        <v>84</v>
      </c>
      <c r="AW310" s="13" t="s">
        <v>30</v>
      </c>
      <c r="AX310" s="13" t="s">
        <v>74</v>
      </c>
      <c r="AY310" s="213" t="s">
        <v>122</v>
      </c>
    </row>
    <row r="311" spans="1:65" s="12" customFormat="1" ht="11.25">
      <c r="B311" s="192"/>
      <c r="C311" s="193"/>
      <c r="D311" s="194" t="s">
        <v>131</v>
      </c>
      <c r="E311" s="195" t="s">
        <v>1</v>
      </c>
      <c r="F311" s="196" t="s">
        <v>299</v>
      </c>
      <c r="G311" s="193"/>
      <c r="H311" s="195" t="s">
        <v>1</v>
      </c>
      <c r="I311" s="197"/>
      <c r="J311" s="193"/>
      <c r="K311" s="193"/>
      <c r="L311" s="198"/>
      <c r="M311" s="199"/>
      <c r="N311" s="200"/>
      <c r="O311" s="200"/>
      <c r="P311" s="200"/>
      <c r="Q311" s="200"/>
      <c r="R311" s="200"/>
      <c r="S311" s="200"/>
      <c r="T311" s="201"/>
      <c r="AT311" s="202" t="s">
        <v>131</v>
      </c>
      <c r="AU311" s="202" t="s">
        <v>82</v>
      </c>
      <c r="AV311" s="12" t="s">
        <v>82</v>
      </c>
      <c r="AW311" s="12" t="s">
        <v>30</v>
      </c>
      <c r="AX311" s="12" t="s">
        <v>74</v>
      </c>
      <c r="AY311" s="202" t="s">
        <v>122</v>
      </c>
    </row>
    <row r="312" spans="1:65" s="13" customFormat="1" ht="11.25">
      <c r="B312" s="203"/>
      <c r="C312" s="204"/>
      <c r="D312" s="194" t="s">
        <v>131</v>
      </c>
      <c r="E312" s="205" t="s">
        <v>1</v>
      </c>
      <c r="F312" s="206" t="s">
        <v>278</v>
      </c>
      <c r="G312" s="204"/>
      <c r="H312" s="207">
        <v>16</v>
      </c>
      <c r="I312" s="208"/>
      <c r="J312" s="204"/>
      <c r="K312" s="204"/>
      <c r="L312" s="209"/>
      <c r="M312" s="210"/>
      <c r="N312" s="211"/>
      <c r="O312" s="211"/>
      <c r="P312" s="211"/>
      <c r="Q312" s="211"/>
      <c r="R312" s="211"/>
      <c r="S312" s="211"/>
      <c r="T312" s="212"/>
      <c r="AT312" s="213" t="s">
        <v>131</v>
      </c>
      <c r="AU312" s="213" t="s">
        <v>82</v>
      </c>
      <c r="AV312" s="13" t="s">
        <v>84</v>
      </c>
      <c r="AW312" s="13" t="s">
        <v>30</v>
      </c>
      <c r="AX312" s="13" t="s">
        <v>74</v>
      </c>
      <c r="AY312" s="213" t="s">
        <v>122</v>
      </c>
    </row>
    <row r="313" spans="1:65" s="12" customFormat="1" ht="11.25">
      <c r="B313" s="192"/>
      <c r="C313" s="193"/>
      <c r="D313" s="194" t="s">
        <v>131</v>
      </c>
      <c r="E313" s="195" t="s">
        <v>1</v>
      </c>
      <c r="F313" s="196" t="s">
        <v>300</v>
      </c>
      <c r="G313" s="193"/>
      <c r="H313" s="195" t="s">
        <v>1</v>
      </c>
      <c r="I313" s="197"/>
      <c r="J313" s="193"/>
      <c r="K313" s="193"/>
      <c r="L313" s="198"/>
      <c r="M313" s="199"/>
      <c r="N313" s="200"/>
      <c r="O313" s="200"/>
      <c r="P313" s="200"/>
      <c r="Q313" s="200"/>
      <c r="R313" s="200"/>
      <c r="S313" s="200"/>
      <c r="T313" s="201"/>
      <c r="AT313" s="202" t="s">
        <v>131</v>
      </c>
      <c r="AU313" s="202" t="s">
        <v>82</v>
      </c>
      <c r="AV313" s="12" t="s">
        <v>82</v>
      </c>
      <c r="AW313" s="12" t="s">
        <v>30</v>
      </c>
      <c r="AX313" s="12" t="s">
        <v>74</v>
      </c>
      <c r="AY313" s="202" t="s">
        <v>122</v>
      </c>
    </row>
    <row r="314" spans="1:65" s="13" customFormat="1" ht="11.25">
      <c r="B314" s="203"/>
      <c r="C314" s="204"/>
      <c r="D314" s="194" t="s">
        <v>131</v>
      </c>
      <c r="E314" s="205" t="s">
        <v>1</v>
      </c>
      <c r="F314" s="206" t="s">
        <v>301</v>
      </c>
      <c r="G314" s="204"/>
      <c r="H314" s="207">
        <v>28</v>
      </c>
      <c r="I314" s="208"/>
      <c r="J314" s="204"/>
      <c r="K314" s="204"/>
      <c r="L314" s="209"/>
      <c r="M314" s="210"/>
      <c r="N314" s="211"/>
      <c r="O314" s="211"/>
      <c r="P314" s="211"/>
      <c r="Q314" s="211"/>
      <c r="R314" s="211"/>
      <c r="S314" s="211"/>
      <c r="T314" s="212"/>
      <c r="AT314" s="213" t="s">
        <v>131</v>
      </c>
      <c r="AU314" s="213" t="s">
        <v>82</v>
      </c>
      <c r="AV314" s="13" t="s">
        <v>84</v>
      </c>
      <c r="AW314" s="13" t="s">
        <v>30</v>
      </c>
      <c r="AX314" s="13" t="s">
        <v>74</v>
      </c>
      <c r="AY314" s="213" t="s">
        <v>122</v>
      </c>
    </row>
    <row r="315" spans="1:65" s="12" customFormat="1" ht="11.25">
      <c r="B315" s="192"/>
      <c r="C315" s="193"/>
      <c r="D315" s="194" t="s">
        <v>131</v>
      </c>
      <c r="E315" s="195" t="s">
        <v>1</v>
      </c>
      <c r="F315" s="196" t="s">
        <v>302</v>
      </c>
      <c r="G315" s="193"/>
      <c r="H315" s="195" t="s">
        <v>1</v>
      </c>
      <c r="I315" s="197"/>
      <c r="J315" s="193"/>
      <c r="K315" s="193"/>
      <c r="L315" s="198"/>
      <c r="M315" s="199"/>
      <c r="N315" s="200"/>
      <c r="O315" s="200"/>
      <c r="P315" s="200"/>
      <c r="Q315" s="200"/>
      <c r="R315" s="200"/>
      <c r="S315" s="200"/>
      <c r="T315" s="201"/>
      <c r="AT315" s="202" t="s">
        <v>131</v>
      </c>
      <c r="AU315" s="202" t="s">
        <v>82</v>
      </c>
      <c r="AV315" s="12" t="s">
        <v>82</v>
      </c>
      <c r="AW315" s="12" t="s">
        <v>30</v>
      </c>
      <c r="AX315" s="12" t="s">
        <v>74</v>
      </c>
      <c r="AY315" s="202" t="s">
        <v>122</v>
      </c>
    </row>
    <row r="316" spans="1:65" s="13" customFormat="1" ht="11.25">
      <c r="B316" s="203"/>
      <c r="C316" s="204"/>
      <c r="D316" s="194" t="s">
        <v>131</v>
      </c>
      <c r="E316" s="205" t="s">
        <v>1</v>
      </c>
      <c r="F316" s="206" t="s">
        <v>129</v>
      </c>
      <c r="G316" s="204"/>
      <c r="H316" s="207">
        <v>4</v>
      </c>
      <c r="I316" s="208"/>
      <c r="J316" s="204"/>
      <c r="K316" s="204"/>
      <c r="L316" s="209"/>
      <c r="M316" s="210"/>
      <c r="N316" s="211"/>
      <c r="O316" s="211"/>
      <c r="P316" s="211"/>
      <c r="Q316" s="211"/>
      <c r="R316" s="211"/>
      <c r="S316" s="211"/>
      <c r="T316" s="212"/>
      <c r="AT316" s="213" t="s">
        <v>131</v>
      </c>
      <c r="AU316" s="213" t="s">
        <v>82</v>
      </c>
      <c r="AV316" s="13" t="s">
        <v>84</v>
      </c>
      <c r="AW316" s="13" t="s">
        <v>30</v>
      </c>
      <c r="AX316" s="13" t="s">
        <v>74</v>
      </c>
      <c r="AY316" s="213" t="s">
        <v>122</v>
      </c>
    </row>
    <row r="317" spans="1:65" s="14" customFormat="1" ht="11.25">
      <c r="B317" s="214"/>
      <c r="C317" s="215"/>
      <c r="D317" s="194" t="s">
        <v>131</v>
      </c>
      <c r="E317" s="216" t="s">
        <v>1</v>
      </c>
      <c r="F317" s="217" t="s">
        <v>134</v>
      </c>
      <c r="G317" s="215"/>
      <c r="H317" s="218">
        <v>104</v>
      </c>
      <c r="I317" s="219"/>
      <c r="J317" s="215"/>
      <c r="K317" s="215"/>
      <c r="L317" s="220"/>
      <c r="M317" s="221"/>
      <c r="N317" s="222"/>
      <c r="O317" s="222"/>
      <c r="P317" s="222"/>
      <c r="Q317" s="222"/>
      <c r="R317" s="222"/>
      <c r="S317" s="222"/>
      <c r="T317" s="223"/>
      <c r="AT317" s="224" t="s">
        <v>131</v>
      </c>
      <c r="AU317" s="224" t="s">
        <v>82</v>
      </c>
      <c r="AV317" s="14" t="s">
        <v>129</v>
      </c>
      <c r="AW317" s="14" t="s">
        <v>30</v>
      </c>
      <c r="AX317" s="14" t="s">
        <v>82</v>
      </c>
      <c r="AY317" s="224" t="s">
        <v>122</v>
      </c>
    </row>
    <row r="318" spans="1:65" s="2" customFormat="1" ht="33" customHeight="1">
      <c r="A318" s="34"/>
      <c r="B318" s="35"/>
      <c r="C318" s="240" t="s">
        <v>303</v>
      </c>
      <c r="D318" s="240" t="s">
        <v>221</v>
      </c>
      <c r="E318" s="241" t="s">
        <v>304</v>
      </c>
      <c r="F318" s="242" t="s">
        <v>305</v>
      </c>
      <c r="G318" s="243" t="s">
        <v>293</v>
      </c>
      <c r="H318" s="244">
        <v>20</v>
      </c>
      <c r="I318" s="245"/>
      <c r="J318" s="246">
        <f>ROUND(I318*H318,2)</f>
        <v>0</v>
      </c>
      <c r="K318" s="242" t="s">
        <v>127</v>
      </c>
      <c r="L318" s="39"/>
      <c r="M318" s="247" t="s">
        <v>1</v>
      </c>
      <c r="N318" s="248" t="s">
        <v>39</v>
      </c>
      <c r="O318" s="71"/>
      <c r="P318" s="188">
        <f>O318*H318</f>
        <v>0</v>
      </c>
      <c r="Q318" s="188">
        <v>0</v>
      </c>
      <c r="R318" s="188">
        <f>Q318*H318</f>
        <v>0</v>
      </c>
      <c r="S318" s="188">
        <v>0</v>
      </c>
      <c r="T318" s="189">
        <f>S318*H318</f>
        <v>0</v>
      </c>
      <c r="U318" s="34"/>
      <c r="V318" s="34"/>
      <c r="W318" s="34"/>
      <c r="X318" s="34"/>
      <c r="Y318" s="34"/>
      <c r="Z318" s="34"/>
      <c r="AA318" s="34"/>
      <c r="AB318" s="34"/>
      <c r="AC318" s="34"/>
      <c r="AD318" s="34"/>
      <c r="AE318" s="34"/>
      <c r="AR318" s="190" t="s">
        <v>129</v>
      </c>
      <c r="AT318" s="190" t="s">
        <v>221</v>
      </c>
      <c r="AU318" s="190" t="s">
        <v>82</v>
      </c>
      <c r="AY318" s="17" t="s">
        <v>122</v>
      </c>
      <c r="BE318" s="191">
        <f>IF(N318="základní",J318,0)</f>
        <v>0</v>
      </c>
      <c r="BF318" s="191">
        <f>IF(N318="snížená",J318,0)</f>
        <v>0</v>
      </c>
      <c r="BG318" s="191">
        <f>IF(N318="zákl. přenesená",J318,0)</f>
        <v>0</v>
      </c>
      <c r="BH318" s="191">
        <f>IF(N318="sníž. přenesená",J318,0)</f>
        <v>0</v>
      </c>
      <c r="BI318" s="191">
        <f>IF(N318="nulová",J318,0)</f>
        <v>0</v>
      </c>
      <c r="BJ318" s="17" t="s">
        <v>82</v>
      </c>
      <c r="BK318" s="191">
        <f>ROUND(I318*H318,2)</f>
        <v>0</v>
      </c>
      <c r="BL318" s="17" t="s">
        <v>129</v>
      </c>
      <c r="BM318" s="190" t="s">
        <v>306</v>
      </c>
    </row>
    <row r="319" spans="1:65" s="2" customFormat="1" ht="58.5">
      <c r="A319" s="34"/>
      <c r="B319" s="35"/>
      <c r="C319" s="36"/>
      <c r="D319" s="194" t="s">
        <v>141</v>
      </c>
      <c r="E319" s="36"/>
      <c r="F319" s="225" t="s">
        <v>307</v>
      </c>
      <c r="G319" s="36"/>
      <c r="H319" s="36"/>
      <c r="I319" s="226"/>
      <c r="J319" s="36"/>
      <c r="K319" s="36"/>
      <c r="L319" s="39"/>
      <c r="M319" s="227"/>
      <c r="N319" s="228"/>
      <c r="O319" s="71"/>
      <c r="P319" s="71"/>
      <c r="Q319" s="71"/>
      <c r="R319" s="71"/>
      <c r="S319" s="71"/>
      <c r="T319" s="72"/>
      <c r="U319" s="34"/>
      <c r="V319" s="34"/>
      <c r="W319" s="34"/>
      <c r="X319" s="34"/>
      <c r="Y319" s="34"/>
      <c r="Z319" s="34"/>
      <c r="AA319" s="34"/>
      <c r="AB319" s="34"/>
      <c r="AC319" s="34"/>
      <c r="AD319" s="34"/>
      <c r="AE319" s="34"/>
      <c r="AT319" s="17" t="s">
        <v>141</v>
      </c>
      <c r="AU319" s="17" t="s">
        <v>82</v>
      </c>
    </row>
    <row r="320" spans="1:65" s="13" customFormat="1" ht="11.25">
      <c r="B320" s="203"/>
      <c r="C320" s="204"/>
      <c r="D320" s="194" t="s">
        <v>131</v>
      </c>
      <c r="E320" s="205" t="s">
        <v>1</v>
      </c>
      <c r="F320" s="206" t="s">
        <v>308</v>
      </c>
      <c r="G320" s="204"/>
      <c r="H320" s="207">
        <v>20</v>
      </c>
      <c r="I320" s="208"/>
      <c r="J320" s="204"/>
      <c r="K320" s="204"/>
      <c r="L320" s="209"/>
      <c r="M320" s="210"/>
      <c r="N320" s="211"/>
      <c r="O320" s="211"/>
      <c r="P320" s="211"/>
      <c r="Q320" s="211"/>
      <c r="R320" s="211"/>
      <c r="S320" s="211"/>
      <c r="T320" s="212"/>
      <c r="AT320" s="213" t="s">
        <v>131</v>
      </c>
      <c r="AU320" s="213" t="s">
        <v>82</v>
      </c>
      <c r="AV320" s="13" t="s">
        <v>84</v>
      </c>
      <c r="AW320" s="13" t="s">
        <v>30</v>
      </c>
      <c r="AX320" s="13" t="s">
        <v>74</v>
      </c>
      <c r="AY320" s="213" t="s">
        <v>122</v>
      </c>
    </row>
    <row r="321" spans="1:65" s="14" customFormat="1" ht="11.25">
      <c r="B321" s="214"/>
      <c r="C321" s="215"/>
      <c r="D321" s="194" t="s">
        <v>131</v>
      </c>
      <c r="E321" s="216" t="s">
        <v>1</v>
      </c>
      <c r="F321" s="217" t="s">
        <v>134</v>
      </c>
      <c r="G321" s="215"/>
      <c r="H321" s="218">
        <v>20</v>
      </c>
      <c r="I321" s="219"/>
      <c r="J321" s="215"/>
      <c r="K321" s="215"/>
      <c r="L321" s="220"/>
      <c r="M321" s="221"/>
      <c r="N321" s="222"/>
      <c r="O321" s="222"/>
      <c r="P321" s="222"/>
      <c r="Q321" s="222"/>
      <c r="R321" s="222"/>
      <c r="S321" s="222"/>
      <c r="T321" s="223"/>
      <c r="AT321" s="224" t="s">
        <v>131</v>
      </c>
      <c r="AU321" s="224" t="s">
        <v>82</v>
      </c>
      <c r="AV321" s="14" t="s">
        <v>129</v>
      </c>
      <c r="AW321" s="14" t="s">
        <v>30</v>
      </c>
      <c r="AX321" s="14" t="s">
        <v>82</v>
      </c>
      <c r="AY321" s="224" t="s">
        <v>122</v>
      </c>
    </row>
    <row r="322" spans="1:65" s="2" customFormat="1" ht="24.2" customHeight="1">
      <c r="A322" s="34"/>
      <c r="B322" s="35"/>
      <c r="C322" s="240" t="s">
        <v>309</v>
      </c>
      <c r="D322" s="240" t="s">
        <v>221</v>
      </c>
      <c r="E322" s="241" t="s">
        <v>310</v>
      </c>
      <c r="F322" s="242" t="s">
        <v>311</v>
      </c>
      <c r="G322" s="243" t="s">
        <v>246</v>
      </c>
      <c r="H322" s="244">
        <v>334.07799999999997</v>
      </c>
      <c r="I322" s="245"/>
      <c r="J322" s="246">
        <f>ROUND(I322*H322,2)</f>
        <v>0</v>
      </c>
      <c r="K322" s="242" t="s">
        <v>127</v>
      </c>
      <c r="L322" s="39"/>
      <c r="M322" s="247" t="s">
        <v>1</v>
      </c>
      <c r="N322" s="248" t="s">
        <v>39</v>
      </c>
      <c r="O322" s="71"/>
      <c r="P322" s="188">
        <f>O322*H322</f>
        <v>0</v>
      </c>
      <c r="Q322" s="188">
        <v>0</v>
      </c>
      <c r="R322" s="188">
        <f>Q322*H322</f>
        <v>0</v>
      </c>
      <c r="S322" s="188">
        <v>0</v>
      </c>
      <c r="T322" s="189">
        <f>S322*H322</f>
        <v>0</v>
      </c>
      <c r="U322" s="34"/>
      <c r="V322" s="34"/>
      <c r="W322" s="34"/>
      <c r="X322" s="34"/>
      <c r="Y322" s="34"/>
      <c r="Z322" s="34"/>
      <c r="AA322" s="34"/>
      <c r="AB322" s="34"/>
      <c r="AC322" s="34"/>
      <c r="AD322" s="34"/>
      <c r="AE322" s="34"/>
      <c r="AR322" s="190" t="s">
        <v>129</v>
      </c>
      <c r="AT322" s="190" t="s">
        <v>221</v>
      </c>
      <c r="AU322" s="190" t="s">
        <v>82</v>
      </c>
      <c r="AY322" s="17" t="s">
        <v>122</v>
      </c>
      <c r="BE322" s="191">
        <f>IF(N322="základní",J322,0)</f>
        <v>0</v>
      </c>
      <c r="BF322" s="191">
        <f>IF(N322="snížená",J322,0)</f>
        <v>0</v>
      </c>
      <c r="BG322" s="191">
        <f>IF(N322="zákl. přenesená",J322,0)</f>
        <v>0</v>
      </c>
      <c r="BH322" s="191">
        <f>IF(N322="sníž. přenesená",J322,0)</f>
        <v>0</v>
      </c>
      <c r="BI322" s="191">
        <f>IF(N322="nulová",J322,0)</f>
        <v>0</v>
      </c>
      <c r="BJ322" s="17" t="s">
        <v>82</v>
      </c>
      <c r="BK322" s="191">
        <f>ROUND(I322*H322,2)</f>
        <v>0</v>
      </c>
      <c r="BL322" s="17" t="s">
        <v>129</v>
      </c>
      <c r="BM322" s="190" t="s">
        <v>312</v>
      </c>
    </row>
    <row r="323" spans="1:65" s="2" customFormat="1" ht="48.75">
      <c r="A323" s="34"/>
      <c r="B323" s="35"/>
      <c r="C323" s="36"/>
      <c r="D323" s="194" t="s">
        <v>141</v>
      </c>
      <c r="E323" s="36"/>
      <c r="F323" s="225" t="s">
        <v>313</v>
      </c>
      <c r="G323" s="36"/>
      <c r="H323" s="36"/>
      <c r="I323" s="226"/>
      <c r="J323" s="36"/>
      <c r="K323" s="36"/>
      <c r="L323" s="39"/>
      <c r="M323" s="227"/>
      <c r="N323" s="228"/>
      <c r="O323" s="71"/>
      <c r="P323" s="71"/>
      <c r="Q323" s="71"/>
      <c r="R323" s="71"/>
      <c r="S323" s="71"/>
      <c r="T323" s="72"/>
      <c r="U323" s="34"/>
      <c r="V323" s="34"/>
      <c r="W323" s="34"/>
      <c r="X323" s="34"/>
      <c r="Y323" s="34"/>
      <c r="Z323" s="34"/>
      <c r="AA323" s="34"/>
      <c r="AB323" s="34"/>
      <c r="AC323" s="34"/>
      <c r="AD323" s="34"/>
      <c r="AE323" s="34"/>
      <c r="AT323" s="17" t="s">
        <v>141</v>
      </c>
      <c r="AU323" s="17" t="s">
        <v>82</v>
      </c>
    </row>
    <row r="324" spans="1:65" s="12" customFormat="1" ht="11.25">
      <c r="B324" s="192"/>
      <c r="C324" s="193"/>
      <c r="D324" s="194" t="s">
        <v>131</v>
      </c>
      <c r="E324" s="195" t="s">
        <v>1</v>
      </c>
      <c r="F324" s="196" t="s">
        <v>296</v>
      </c>
      <c r="G324" s="193"/>
      <c r="H324" s="195" t="s">
        <v>1</v>
      </c>
      <c r="I324" s="197"/>
      <c r="J324" s="193"/>
      <c r="K324" s="193"/>
      <c r="L324" s="198"/>
      <c r="M324" s="199"/>
      <c r="N324" s="200"/>
      <c r="O324" s="200"/>
      <c r="P324" s="200"/>
      <c r="Q324" s="200"/>
      <c r="R324" s="200"/>
      <c r="S324" s="200"/>
      <c r="T324" s="201"/>
      <c r="AT324" s="202" t="s">
        <v>131</v>
      </c>
      <c r="AU324" s="202" t="s">
        <v>82</v>
      </c>
      <c r="AV324" s="12" t="s">
        <v>82</v>
      </c>
      <c r="AW324" s="12" t="s">
        <v>30</v>
      </c>
      <c r="AX324" s="12" t="s">
        <v>74</v>
      </c>
      <c r="AY324" s="202" t="s">
        <v>122</v>
      </c>
    </row>
    <row r="325" spans="1:65" s="13" customFormat="1" ht="11.25">
      <c r="B325" s="203"/>
      <c r="C325" s="204"/>
      <c r="D325" s="194" t="s">
        <v>131</v>
      </c>
      <c r="E325" s="205" t="s">
        <v>1</v>
      </c>
      <c r="F325" s="206" t="s">
        <v>314</v>
      </c>
      <c r="G325" s="204"/>
      <c r="H325" s="207">
        <v>43.753</v>
      </c>
      <c r="I325" s="208"/>
      <c r="J325" s="204"/>
      <c r="K325" s="204"/>
      <c r="L325" s="209"/>
      <c r="M325" s="210"/>
      <c r="N325" s="211"/>
      <c r="O325" s="211"/>
      <c r="P325" s="211"/>
      <c r="Q325" s="211"/>
      <c r="R325" s="211"/>
      <c r="S325" s="211"/>
      <c r="T325" s="212"/>
      <c r="AT325" s="213" t="s">
        <v>131</v>
      </c>
      <c r="AU325" s="213" t="s">
        <v>82</v>
      </c>
      <c r="AV325" s="13" t="s">
        <v>84</v>
      </c>
      <c r="AW325" s="13" t="s">
        <v>30</v>
      </c>
      <c r="AX325" s="13" t="s">
        <v>74</v>
      </c>
      <c r="AY325" s="213" t="s">
        <v>122</v>
      </c>
    </row>
    <row r="326" spans="1:65" s="12" customFormat="1" ht="11.25">
      <c r="B326" s="192"/>
      <c r="C326" s="193"/>
      <c r="D326" s="194" t="s">
        <v>131</v>
      </c>
      <c r="E326" s="195" t="s">
        <v>1</v>
      </c>
      <c r="F326" s="196" t="s">
        <v>239</v>
      </c>
      <c r="G326" s="193"/>
      <c r="H326" s="195" t="s">
        <v>1</v>
      </c>
      <c r="I326" s="197"/>
      <c r="J326" s="193"/>
      <c r="K326" s="193"/>
      <c r="L326" s="198"/>
      <c r="M326" s="199"/>
      <c r="N326" s="200"/>
      <c r="O326" s="200"/>
      <c r="P326" s="200"/>
      <c r="Q326" s="200"/>
      <c r="R326" s="200"/>
      <c r="S326" s="200"/>
      <c r="T326" s="201"/>
      <c r="AT326" s="202" t="s">
        <v>131</v>
      </c>
      <c r="AU326" s="202" t="s">
        <v>82</v>
      </c>
      <c r="AV326" s="12" t="s">
        <v>82</v>
      </c>
      <c r="AW326" s="12" t="s">
        <v>30</v>
      </c>
      <c r="AX326" s="12" t="s">
        <v>74</v>
      </c>
      <c r="AY326" s="202" t="s">
        <v>122</v>
      </c>
    </row>
    <row r="327" spans="1:65" s="13" customFormat="1" ht="11.25">
      <c r="B327" s="203"/>
      <c r="C327" s="204"/>
      <c r="D327" s="194" t="s">
        <v>131</v>
      </c>
      <c r="E327" s="205" t="s">
        <v>1</v>
      </c>
      <c r="F327" s="206" t="s">
        <v>314</v>
      </c>
      <c r="G327" s="204"/>
      <c r="H327" s="207">
        <v>43.753</v>
      </c>
      <c r="I327" s="208"/>
      <c r="J327" s="204"/>
      <c r="K327" s="204"/>
      <c r="L327" s="209"/>
      <c r="M327" s="210"/>
      <c r="N327" s="211"/>
      <c r="O327" s="211"/>
      <c r="P327" s="211"/>
      <c r="Q327" s="211"/>
      <c r="R327" s="211"/>
      <c r="S327" s="211"/>
      <c r="T327" s="212"/>
      <c r="AT327" s="213" t="s">
        <v>131</v>
      </c>
      <c r="AU327" s="213" t="s">
        <v>82</v>
      </c>
      <c r="AV327" s="13" t="s">
        <v>84</v>
      </c>
      <c r="AW327" s="13" t="s">
        <v>30</v>
      </c>
      <c r="AX327" s="13" t="s">
        <v>74</v>
      </c>
      <c r="AY327" s="213" t="s">
        <v>122</v>
      </c>
    </row>
    <row r="328" spans="1:65" s="12" customFormat="1" ht="11.25">
      <c r="B328" s="192"/>
      <c r="C328" s="193"/>
      <c r="D328" s="194" t="s">
        <v>131</v>
      </c>
      <c r="E328" s="195" t="s">
        <v>1</v>
      </c>
      <c r="F328" s="196" t="s">
        <v>297</v>
      </c>
      <c r="G328" s="193"/>
      <c r="H328" s="195" t="s">
        <v>1</v>
      </c>
      <c r="I328" s="197"/>
      <c r="J328" s="193"/>
      <c r="K328" s="193"/>
      <c r="L328" s="198"/>
      <c r="M328" s="199"/>
      <c r="N328" s="200"/>
      <c r="O328" s="200"/>
      <c r="P328" s="200"/>
      <c r="Q328" s="200"/>
      <c r="R328" s="200"/>
      <c r="S328" s="200"/>
      <c r="T328" s="201"/>
      <c r="AT328" s="202" t="s">
        <v>131</v>
      </c>
      <c r="AU328" s="202" t="s">
        <v>82</v>
      </c>
      <c r="AV328" s="12" t="s">
        <v>82</v>
      </c>
      <c r="AW328" s="12" t="s">
        <v>30</v>
      </c>
      <c r="AX328" s="12" t="s">
        <v>74</v>
      </c>
      <c r="AY328" s="202" t="s">
        <v>122</v>
      </c>
    </row>
    <row r="329" spans="1:65" s="13" customFormat="1" ht="11.25">
      <c r="B329" s="203"/>
      <c r="C329" s="204"/>
      <c r="D329" s="194" t="s">
        <v>131</v>
      </c>
      <c r="E329" s="205" t="s">
        <v>1</v>
      </c>
      <c r="F329" s="206" t="s">
        <v>314</v>
      </c>
      <c r="G329" s="204"/>
      <c r="H329" s="207">
        <v>43.753</v>
      </c>
      <c r="I329" s="208"/>
      <c r="J329" s="204"/>
      <c r="K329" s="204"/>
      <c r="L329" s="209"/>
      <c r="M329" s="210"/>
      <c r="N329" s="211"/>
      <c r="O329" s="211"/>
      <c r="P329" s="211"/>
      <c r="Q329" s="211"/>
      <c r="R329" s="211"/>
      <c r="S329" s="211"/>
      <c r="T329" s="212"/>
      <c r="AT329" s="213" t="s">
        <v>131</v>
      </c>
      <c r="AU329" s="213" t="s">
        <v>82</v>
      </c>
      <c r="AV329" s="13" t="s">
        <v>84</v>
      </c>
      <c r="AW329" s="13" t="s">
        <v>30</v>
      </c>
      <c r="AX329" s="13" t="s">
        <v>74</v>
      </c>
      <c r="AY329" s="213" t="s">
        <v>122</v>
      </c>
    </row>
    <row r="330" spans="1:65" s="12" customFormat="1" ht="11.25">
      <c r="B330" s="192"/>
      <c r="C330" s="193"/>
      <c r="D330" s="194" t="s">
        <v>131</v>
      </c>
      <c r="E330" s="195" t="s">
        <v>1</v>
      </c>
      <c r="F330" s="196" t="s">
        <v>298</v>
      </c>
      <c r="G330" s="193"/>
      <c r="H330" s="195" t="s">
        <v>1</v>
      </c>
      <c r="I330" s="197"/>
      <c r="J330" s="193"/>
      <c r="K330" s="193"/>
      <c r="L330" s="198"/>
      <c r="M330" s="199"/>
      <c r="N330" s="200"/>
      <c r="O330" s="200"/>
      <c r="P330" s="200"/>
      <c r="Q330" s="200"/>
      <c r="R330" s="200"/>
      <c r="S330" s="200"/>
      <c r="T330" s="201"/>
      <c r="AT330" s="202" t="s">
        <v>131</v>
      </c>
      <c r="AU330" s="202" t="s">
        <v>82</v>
      </c>
      <c r="AV330" s="12" t="s">
        <v>82</v>
      </c>
      <c r="AW330" s="12" t="s">
        <v>30</v>
      </c>
      <c r="AX330" s="12" t="s">
        <v>74</v>
      </c>
      <c r="AY330" s="202" t="s">
        <v>122</v>
      </c>
    </row>
    <row r="331" spans="1:65" s="13" customFormat="1" ht="11.25">
      <c r="B331" s="203"/>
      <c r="C331" s="204"/>
      <c r="D331" s="194" t="s">
        <v>131</v>
      </c>
      <c r="E331" s="205" t="s">
        <v>1</v>
      </c>
      <c r="F331" s="206" t="s">
        <v>314</v>
      </c>
      <c r="G331" s="204"/>
      <c r="H331" s="207">
        <v>43.753</v>
      </c>
      <c r="I331" s="208"/>
      <c r="J331" s="204"/>
      <c r="K331" s="204"/>
      <c r="L331" s="209"/>
      <c r="M331" s="210"/>
      <c r="N331" s="211"/>
      <c r="O331" s="211"/>
      <c r="P331" s="211"/>
      <c r="Q331" s="211"/>
      <c r="R331" s="211"/>
      <c r="S331" s="211"/>
      <c r="T331" s="212"/>
      <c r="AT331" s="213" t="s">
        <v>131</v>
      </c>
      <c r="AU331" s="213" t="s">
        <v>82</v>
      </c>
      <c r="AV331" s="13" t="s">
        <v>84</v>
      </c>
      <c r="AW331" s="13" t="s">
        <v>30</v>
      </c>
      <c r="AX331" s="13" t="s">
        <v>74</v>
      </c>
      <c r="AY331" s="213" t="s">
        <v>122</v>
      </c>
    </row>
    <row r="332" spans="1:65" s="12" customFormat="1" ht="11.25">
      <c r="B332" s="192"/>
      <c r="C332" s="193"/>
      <c r="D332" s="194" t="s">
        <v>131</v>
      </c>
      <c r="E332" s="195" t="s">
        <v>1</v>
      </c>
      <c r="F332" s="196" t="s">
        <v>288</v>
      </c>
      <c r="G332" s="193"/>
      <c r="H332" s="195" t="s">
        <v>1</v>
      </c>
      <c r="I332" s="197"/>
      <c r="J332" s="193"/>
      <c r="K332" s="193"/>
      <c r="L332" s="198"/>
      <c r="M332" s="199"/>
      <c r="N332" s="200"/>
      <c r="O332" s="200"/>
      <c r="P332" s="200"/>
      <c r="Q332" s="200"/>
      <c r="R332" s="200"/>
      <c r="S332" s="200"/>
      <c r="T332" s="201"/>
      <c r="AT332" s="202" t="s">
        <v>131</v>
      </c>
      <c r="AU332" s="202" t="s">
        <v>82</v>
      </c>
      <c r="AV332" s="12" t="s">
        <v>82</v>
      </c>
      <c r="AW332" s="12" t="s">
        <v>30</v>
      </c>
      <c r="AX332" s="12" t="s">
        <v>74</v>
      </c>
      <c r="AY332" s="202" t="s">
        <v>122</v>
      </c>
    </row>
    <row r="333" spans="1:65" s="13" customFormat="1" ht="11.25">
      <c r="B333" s="203"/>
      <c r="C333" s="204"/>
      <c r="D333" s="194" t="s">
        <v>131</v>
      </c>
      <c r="E333" s="205" t="s">
        <v>1</v>
      </c>
      <c r="F333" s="206" t="s">
        <v>315</v>
      </c>
      <c r="G333" s="204"/>
      <c r="H333" s="207">
        <v>66.459999999999994</v>
      </c>
      <c r="I333" s="208"/>
      <c r="J333" s="204"/>
      <c r="K333" s="204"/>
      <c r="L333" s="209"/>
      <c r="M333" s="210"/>
      <c r="N333" s="211"/>
      <c r="O333" s="211"/>
      <c r="P333" s="211"/>
      <c r="Q333" s="211"/>
      <c r="R333" s="211"/>
      <c r="S333" s="211"/>
      <c r="T333" s="212"/>
      <c r="AT333" s="213" t="s">
        <v>131</v>
      </c>
      <c r="AU333" s="213" t="s">
        <v>82</v>
      </c>
      <c r="AV333" s="13" t="s">
        <v>84</v>
      </c>
      <c r="AW333" s="13" t="s">
        <v>30</v>
      </c>
      <c r="AX333" s="13" t="s">
        <v>74</v>
      </c>
      <c r="AY333" s="213" t="s">
        <v>122</v>
      </c>
    </row>
    <row r="334" spans="1:65" s="12" customFormat="1" ht="11.25">
      <c r="B334" s="192"/>
      <c r="C334" s="193"/>
      <c r="D334" s="194" t="s">
        <v>131</v>
      </c>
      <c r="E334" s="195" t="s">
        <v>1</v>
      </c>
      <c r="F334" s="196" t="s">
        <v>316</v>
      </c>
      <c r="G334" s="193"/>
      <c r="H334" s="195" t="s">
        <v>1</v>
      </c>
      <c r="I334" s="197"/>
      <c r="J334" s="193"/>
      <c r="K334" s="193"/>
      <c r="L334" s="198"/>
      <c r="M334" s="199"/>
      <c r="N334" s="200"/>
      <c r="O334" s="200"/>
      <c r="P334" s="200"/>
      <c r="Q334" s="200"/>
      <c r="R334" s="200"/>
      <c r="S334" s="200"/>
      <c r="T334" s="201"/>
      <c r="AT334" s="202" t="s">
        <v>131</v>
      </c>
      <c r="AU334" s="202" t="s">
        <v>82</v>
      </c>
      <c r="AV334" s="12" t="s">
        <v>82</v>
      </c>
      <c r="AW334" s="12" t="s">
        <v>30</v>
      </c>
      <c r="AX334" s="12" t="s">
        <v>74</v>
      </c>
      <c r="AY334" s="202" t="s">
        <v>122</v>
      </c>
    </row>
    <row r="335" spans="1:65" s="13" customFormat="1" ht="11.25">
      <c r="B335" s="203"/>
      <c r="C335" s="204"/>
      <c r="D335" s="194" t="s">
        <v>131</v>
      </c>
      <c r="E335" s="205" t="s">
        <v>1</v>
      </c>
      <c r="F335" s="206" t="s">
        <v>317</v>
      </c>
      <c r="G335" s="204"/>
      <c r="H335" s="207">
        <v>92.605999999999995</v>
      </c>
      <c r="I335" s="208"/>
      <c r="J335" s="204"/>
      <c r="K335" s="204"/>
      <c r="L335" s="209"/>
      <c r="M335" s="210"/>
      <c r="N335" s="211"/>
      <c r="O335" s="211"/>
      <c r="P335" s="211"/>
      <c r="Q335" s="211"/>
      <c r="R335" s="211"/>
      <c r="S335" s="211"/>
      <c r="T335" s="212"/>
      <c r="AT335" s="213" t="s">
        <v>131</v>
      </c>
      <c r="AU335" s="213" t="s">
        <v>82</v>
      </c>
      <c r="AV335" s="13" t="s">
        <v>84</v>
      </c>
      <c r="AW335" s="13" t="s">
        <v>30</v>
      </c>
      <c r="AX335" s="13" t="s">
        <v>74</v>
      </c>
      <c r="AY335" s="213" t="s">
        <v>122</v>
      </c>
    </row>
    <row r="336" spans="1:65" s="14" customFormat="1" ht="11.25">
      <c r="B336" s="214"/>
      <c r="C336" s="215"/>
      <c r="D336" s="194" t="s">
        <v>131</v>
      </c>
      <c r="E336" s="216" t="s">
        <v>1</v>
      </c>
      <c r="F336" s="217" t="s">
        <v>134</v>
      </c>
      <c r="G336" s="215"/>
      <c r="H336" s="218">
        <v>334.07799999999997</v>
      </c>
      <c r="I336" s="219"/>
      <c r="J336" s="215"/>
      <c r="K336" s="215"/>
      <c r="L336" s="220"/>
      <c r="M336" s="221"/>
      <c r="N336" s="222"/>
      <c r="O336" s="222"/>
      <c r="P336" s="222"/>
      <c r="Q336" s="222"/>
      <c r="R336" s="222"/>
      <c r="S336" s="222"/>
      <c r="T336" s="223"/>
      <c r="AT336" s="224" t="s">
        <v>131</v>
      </c>
      <c r="AU336" s="224" t="s">
        <v>82</v>
      </c>
      <c r="AV336" s="14" t="s">
        <v>129</v>
      </c>
      <c r="AW336" s="14" t="s">
        <v>30</v>
      </c>
      <c r="AX336" s="14" t="s">
        <v>82</v>
      </c>
      <c r="AY336" s="224" t="s">
        <v>122</v>
      </c>
    </row>
    <row r="337" spans="1:65" s="2" customFormat="1" ht="24.2" customHeight="1">
      <c r="A337" s="34"/>
      <c r="B337" s="35"/>
      <c r="C337" s="240" t="s">
        <v>308</v>
      </c>
      <c r="D337" s="240" t="s">
        <v>221</v>
      </c>
      <c r="E337" s="241" t="s">
        <v>318</v>
      </c>
      <c r="F337" s="242" t="s">
        <v>319</v>
      </c>
      <c r="G337" s="243" t="s">
        <v>246</v>
      </c>
      <c r="H337" s="244">
        <v>334.07799999999997</v>
      </c>
      <c r="I337" s="245"/>
      <c r="J337" s="246">
        <f>ROUND(I337*H337,2)</f>
        <v>0</v>
      </c>
      <c r="K337" s="242" t="s">
        <v>127</v>
      </c>
      <c r="L337" s="39"/>
      <c r="M337" s="247" t="s">
        <v>1</v>
      </c>
      <c r="N337" s="248" t="s">
        <v>39</v>
      </c>
      <c r="O337" s="71"/>
      <c r="P337" s="188">
        <f>O337*H337</f>
        <v>0</v>
      </c>
      <c r="Q337" s="188">
        <v>0</v>
      </c>
      <c r="R337" s="188">
        <f>Q337*H337</f>
        <v>0</v>
      </c>
      <c r="S337" s="188">
        <v>0</v>
      </c>
      <c r="T337" s="189">
        <f>S337*H337</f>
        <v>0</v>
      </c>
      <c r="U337" s="34"/>
      <c r="V337" s="34"/>
      <c r="W337" s="34"/>
      <c r="X337" s="34"/>
      <c r="Y337" s="34"/>
      <c r="Z337" s="34"/>
      <c r="AA337" s="34"/>
      <c r="AB337" s="34"/>
      <c r="AC337" s="34"/>
      <c r="AD337" s="34"/>
      <c r="AE337" s="34"/>
      <c r="AR337" s="190" t="s">
        <v>129</v>
      </c>
      <c r="AT337" s="190" t="s">
        <v>221</v>
      </c>
      <c r="AU337" s="190" t="s">
        <v>82</v>
      </c>
      <c r="AY337" s="17" t="s">
        <v>122</v>
      </c>
      <c r="BE337" s="191">
        <f>IF(N337="základní",J337,0)</f>
        <v>0</v>
      </c>
      <c r="BF337" s="191">
        <f>IF(N337="snížená",J337,0)</f>
        <v>0</v>
      </c>
      <c r="BG337" s="191">
        <f>IF(N337="zákl. přenesená",J337,0)</f>
        <v>0</v>
      </c>
      <c r="BH337" s="191">
        <f>IF(N337="sníž. přenesená",J337,0)</f>
        <v>0</v>
      </c>
      <c r="BI337" s="191">
        <f>IF(N337="nulová",J337,0)</f>
        <v>0</v>
      </c>
      <c r="BJ337" s="17" t="s">
        <v>82</v>
      </c>
      <c r="BK337" s="191">
        <f>ROUND(I337*H337,2)</f>
        <v>0</v>
      </c>
      <c r="BL337" s="17" t="s">
        <v>129</v>
      </c>
      <c r="BM337" s="190" t="s">
        <v>320</v>
      </c>
    </row>
    <row r="338" spans="1:65" s="2" customFormat="1" ht="48.75">
      <c r="A338" s="34"/>
      <c r="B338" s="35"/>
      <c r="C338" s="36"/>
      <c r="D338" s="194" t="s">
        <v>141</v>
      </c>
      <c r="E338" s="36"/>
      <c r="F338" s="225" t="s">
        <v>321</v>
      </c>
      <c r="G338" s="36"/>
      <c r="H338" s="36"/>
      <c r="I338" s="226"/>
      <c r="J338" s="36"/>
      <c r="K338" s="36"/>
      <c r="L338" s="39"/>
      <c r="M338" s="227"/>
      <c r="N338" s="228"/>
      <c r="O338" s="71"/>
      <c r="P338" s="71"/>
      <c r="Q338" s="71"/>
      <c r="R338" s="71"/>
      <c r="S338" s="71"/>
      <c r="T338" s="72"/>
      <c r="U338" s="34"/>
      <c r="V338" s="34"/>
      <c r="W338" s="34"/>
      <c r="X338" s="34"/>
      <c r="Y338" s="34"/>
      <c r="Z338" s="34"/>
      <c r="AA338" s="34"/>
      <c r="AB338" s="34"/>
      <c r="AC338" s="34"/>
      <c r="AD338" s="34"/>
      <c r="AE338" s="34"/>
      <c r="AT338" s="17" t="s">
        <v>141</v>
      </c>
      <c r="AU338" s="17" t="s">
        <v>82</v>
      </c>
    </row>
    <row r="339" spans="1:65" s="12" customFormat="1" ht="11.25">
      <c r="B339" s="192"/>
      <c r="C339" s="193"/>
      <c r="D339" s="194" t="s">
        <v>131</v>
      </c>
      <c r="E339" s="195" t="s">
        <v>1</v>
      </c>
      <c r="F339" s="196" t="s">
        <v>296</v>
      </c>
      <c r="G339" s="193"/>
      <c r="H339" s="195" t="s">
        <v>1</v>
      </c>
      <c r="I339" s="197"/>
      <c r="J339" s="193"/>
      <c r="K339" s="193"/>
      <c r="L339" s="198"/>
      <c r="M339" s="199"/>
      <c r="N339" s="200"/>
      <c r="O339" s="200"/>
      <c r="P339" s="200"/>
      <c r="Q339" s="200"/>
      <c r="R339" s="200"/>
      <c r="S339" s="200"/>
      <c r="T339" s="201"/>
      <c r="AT339" s="202" t="s">
        <v>131</v>
      </c>
      <c r="AU339" s="202" t="s">
        <v>82</v>
      </c>
      <c r="AV339" s="12" t="s">
        <v>82</v>
      </c>
      <c r="AW339" s="12" t="s">
        <v>30</v>
      </c>
      <c r="AX339" s="12" t="s">
        <v>74</v>
      </c>
      <c r="AY339" s="202" t="s">
        <v>122</v>
      </c>
    </row>
    <row r="340" spans="1:65" s="13" customFormat="1" ht="11.25">
      <c r="B340" s="203"/>
      <c r="C340" s="204"/>
      <c r="D340" s="194" t="s">
        <v>131</v>
      </c>
      <c r="E340" s="205" t="s">
        <v>1</v>
      </c>
      <c r="F340" s="206" t="s">
        <v>314</v>
      </c>
      <c r="G340" s="204"/>
      <c r="H340" s="207">
        <v>43.753</v>
      </c>
      <c r="I340" s="208"/>
      <c r="J340" s="204"/>
      <c r="K340" s="204"/>
      <c r="L340" s="209"/>
      <c r="M340" s="210"/>
      <c r="N340" s="211"/>
      <c r="O340" s="211"/>
      <c r="P340" s="211"/>
      <c r="Q340" s="211"/>
      <c r="R340" s="211"/>
      <c r="S340" s="211"/>
      <c r="T340" s="212"/>
      <c r="AT340" s="213" t="s">
        <v>131</v>
      </c>
      <c r="AU340" s="213" t="s">
        <v>82</v>
      </c>
      <c r="AV340" s="13" t="s">
        <v>84</v>
      </c>
      <c r="AW340" s="13" t="s">
        <v>30</v>
      </c>
      <c r="AX340" s="13" t="s">
        <v>74</v>
      </c>
      <c r="AY340" s="213" t="s">
        <v>122</v>
      </c>
    </row>
    <row r="341" spans="1:65" s="12" customFormat="1" ht="11.25">
      <c r="B341" s="192"/>
      <c r="C341" s="193"/>
      <c r="D341" s="194" t="s">
        <v>131</v>
      </c>
      <c r="E341" s="195" t="s">
        <v>1</v>
      </c>
      <c r="F341" s="196" t="s">
        <v>239</v>
      </c>
      <c r="G341" s="193"/>
      <c r="H341" s="195" t="s">
        <v>1</v>
      </c>
      <c r="I341" s="197"/>
      <c r="J341" s="193"/>
      <c r="K341" s="193"/>
      <c r="L341" s="198"/>
      <c r="M341" s="199"/>
      <c r="N341" s="200"/>
      <c r="O341" s="200"/>
      <c r="P341" s="200"/>
      <c r="Q341" s="200"/>
      <c r="R341" s="200"/>
      <c r="S341" s="200"/>
      <c r="T341" s="201"/>
      <c r="AT341" s="202" t="s">
        <v>131</v>
      </c>
      <c r="AU341" s="202" t="s">
        <v>82</v>
      </c>
      <c r="AV341" s="12" t="s">
        <v>82</v>
      </c>
      <c r="AW341" s="12" t="s">
        <v>30</v>
      </c>
      <c r="AX341" s="12" t="s">
        <v>74</v>
      </c>
      <c r="AY341" s="202" t="s">
        <v>122</v>
      </c>
    </row>
    <row r="342" spans="1:65" s="13" customFormat="1" ht="11.25">
      <c r="B342" s="203"/>
      <c r="C342" s="204"/>
      <c r="D342" s="194" t="s">
        <v>131</v>
      </c>
      <c r="E342" s="205" t="s">
        <v>1</v>
      </c>
      <c r="F342" s="206" t="s">
        <v>314</v>
      </c>
      <c r="G342" s="204"/>
      <c r="H342" s="207">
        <v>43.753</v>
      </c>
      <c r="I342" s="208"/>
      <c r="J342" s="204"/>
      <c r="K342" s="204"/>
      <c r="L342" s="209"/>
      <c r="M342" s="210"/>
      <c r="N342" s="211"/>
      <c r="O342" s="211"/>
      <c r="P342" s="211"/>
      <c r="Q342" s="211"/>
      <c r="R342" s="211"/>
      <c r="S342" s="211"/>
      <c r="T342" s="212"/>
      <c r="AT342" s="213" t="s">
        <v>131</v>
      </c>
      <c r="AU342" s="213" t="s">
        <v>82</v>
      </c>
      <c r="AV342" s="13" t="s">
        <v>84</v>
      </c>
      <c r="AW342" s="13" t="s">
        <v>30</v>
      </c>
      <c r="AX342" s="13" t="s">
        <v>74</v>
      </c>
      <c r="AY342" s="213" t="s">
        <v>122</v>
      </c>
    </row>
    <row r="343" spans="1:65" s="12" customFormat="1" ht="11.25">
      <c r="B343" s="192"/>
      <c r="C343" s="193"/>
      <c r="D343" s="194" t="s">
        <v>131</v>
      </c>
      <c r="E343" s="195" t="s">
        <v>1</v>
      </c>
      <c r="F343" s="196" t="s">
        <v>297</v>
      </c>
      <c r="G343" s="193"/>
      <c r="H343" s="195" t="s">
        <v>1</v>
      </c>
      <c r="I343" s="197"/>
      <c r="J343" s="193"/>
      <c r="K343" s="193"/>
      <c r="L343" s="198"/>
      <c r="M343" s="199"/>
      <c r="N343" s="200"/>
      <c r="O343" s="200"/>
      <c r="P343" s="200"/>
      <c r="Q343" s="200"/>
      <c r="R343" s="200"/>
      <c r="S343" s="200"/>
      <c r="T343" s="201"/>
      <c r="AT343" s="202" t="s">
        <v>131</v>
      </c>
      <c r="AU343" s="202" t="s">
        <v>82</v>
      </c>
      <c r="AV343" s="12" t="s">
        <v>82</v>
      </c>
      <c r="AW343" s="12" t="s">
        <v>30</v>
      </c>
      <c r="AX343" s="12" t="s">
        <v>74</v>
      </c>
      <c r="AY343" s="202" t="s">
        <v>122</v>
      </c>
    </row>
    <row r="344" spans="1:65" s="13" customFormat="1" ht="11.25">
      <c r="B344" s="203"/>
      <c r="C344" s="204"/>
      <c r="D344" s="194" t="s">
        <v>131</v>
      </c>
      <c r="E344" s="205" t="s">
        <v>1</v>
      </c>
      <c r="F344" s="206" t="s">
        <v>314</v>
      </c>
      <c r="G344" s="204"/>
      <c r="H344" s="207">
        <v>43.753</v>
      </c>
      <c r="I344" s="208"/>
      <c r="J344" s="204"/>
      <c r="K344" s="204"/>
      <c r="L344" s="209"/>
      <c r="M344" s="210"/>
      <c r="N344" s="211"/>
      <c r="O344" s="211"/>
      <c r="P344" s="211"/>
      <c r="Q344" s="211"/>
      <c r="R344" s="211"/>
      <c r="S344" s="211"/>
      <c r="T344" s="212"/>
      <c r="AT344" s="213" t="s">
        <v>131</v>
      </c>
      <c r="AU344" s="213" t="s">
        <v>82</v>
      </c>
      <c r="AV344" s="13" t="s">
        <v>84</v>
      </c>
      <c r="AW344" s="13" t="s">
        <v>30</v>
      </c>
      <c r="AX344" s="13" t="s">
        <v>74</v>
      </c>
      <c r="AY344" s="213" t="s">
        <v>122</v>
      </c>
    </row>
    <row r="345" spans="1:65" s="12" customFormat="1" ht="11.25">
      <c r="B345" s="192"/>
      <c r="C345" s="193"/>
      <c r="D345" s="194" t="s">
        <v>131</v>
      </c>
      <c r="E345" s="195" t="s">
        <v>1</v>
      </c>
      <c r="F345" s="196" t="s">
        <v>298</v>
      </c>
      <c r="G345" s="193"/>
      <c r="H345" s="195" t="s">
        <v>1</v>
      </c>
      <c r="I345" s="197"/>
      <c r="J345" s="193"/>
      <c r="K345" s="193"/>
      <c r="L345" s="198"/>
      <c r="M345" s="199"/>
      <c r="N345" s="200"/>
      <c r="O345" s="200"/>
      <c r="P345" s="200"/>
      <c r="Q345" s="200"/>
      <c r="R345" s="200"/>
      <c r="S345" s="200"/>
      <c r="T345" s="201"/>
      <c r="AT345" s="202" t="s">
        <v>131</v>
      </c>
      <c r="AU345" s="202" t="s">
        <v>82</v>
      </c>
      <c r="AV345" s="12" t="s">
        <v>82</v>
      </c>
      <c r="AW345" s="12" t="s">
        <v>30</v>
      </c>
      <c r="AX345" s="12" t="s">
        <v>74</v>
      </c>
      <c r="AY345" s="202" t="s">
        <v>122</v>
      </c>
    </row>
    <row r="346" spans="1:65" s="13" customFormat="1" ht="11.25">
      <c r="B346" s="203"/>
      <c r="C346" s="204"/>
      <c r="D346" s="194" t="s">
        <v>131</v>
      </c>
      <c r="E346" s="205" t="s">
        <v>1</v>
      </c>
      <c r="F346" s="206" t="s">
        <v>314</v>
      </c>
      <c r="G346" s="204"/>
      <c r="H346" s="207">
        <v>43.753</v>
      </c>
      <c r="I346" s="208"/>
      <c r="J346" s="204"/>
      <c r="K346" s="204"/>
      <c r="L346" s="209"/>
      <c r="M346" s="210"/>
      <c r="N346" s="211"/>
      <c r="O346" s="211"/>
      <c r="P346" s="211"/>
      <c r="Q346" s="211"/>
      <c r="R346" s="211"/>
      <c r="S346" s="211"/>
      <c r="T346" s="212"/>
      <c r="AT346" s="213" t="s">
        <v>131</v>
      </c>
      <c r="AU346" s="213" t="s">
        <v>82</v>
      </c>
      <c r="AV346" s="13" t="s">
        <v>84</v>
      </c>
      <c r="AW346" s="13" t="s">
        <v>30</v>
      </c>
      <c r="AX346" s="13" t="s">
        <v>74</v>
      </c>
      <c r="AY346" s="213" t="s">
        <v>122</v>
      </c>
    </row>
    <row r="347" spans="1:65" s="12" customFormat="1" ht="11.25">
      <c r="B347" s="192"/>
      <c r="C347" s="193"/>
      <c r="D347" s="194" t="s">
        <v>131</v>
      </c>
      <c r="E347" s="195" t="s">
        <v>1</v>
      </c>
      <c r="F347" s="196" t="s">
        <v>288</v>
      </c>
      <c r="G347" s="193"/>
      <c r="H347" s="195" t="s">
        <v>1</v>
      </c>
      <c r="I347" s="197"/>
      <c r="J347" s="193"/>
      <c r="K347" s="193"/>
      <c r="L347" s="198"/>
      <c r="M347" s="199"/>
      <c r="N347" s="200"/>
      <c r="O347" s="200"/>
      <c r="P347" s="200"/>
      <c r="Q347" s="200"/>
      <c r="R347" s="200"/>
      <c r="S347" s="200"/>
      <c r="T347" s="201"/>
      <c r="AT347" s="202" t="s">
        <v>131</v>
      </c>
      <c r="AU347" s="202" t="s">
        <v>82</v>
      </c>
      <c r="AV347" s="12" t="s">
        <v>82</v>
      </c>
      <c r="AW347" s="12" t="s">
        <v>30</v>
      </c>
      <c r="AX347" s="12" t="s">
        <v>74</v>
      </c>
      <c r="AY347" s="202" t="s">
        <v>122</v>
      </c>
    </row>
    <row r="348" spans="1:65" s="13" customFormat="1" ht="11.25">
      <c r="B348" s="203"/>
      <c r="C348" s="204"/>
      <c r="D348" s="194" t="s">
        <v>131</v>
      </c>
      <c r="E348" s="205" t="s">
        <v>1</v>
      </c>
      <c r="F348" s="206" t="s">
        <v>315</v>
      </c>
      <c r="G348" s="204"/>
      <c r="H348" s="207">
        <v>66.459999999999994</v>
      </c>
      <c r="I348" s="208"/>
      <c r="J348" s="204"/>
      <c r="K348" s="204"/>
      <c r="L348" s="209"/>
      <c r="M348" s="210"/>
      <c r="N348" s="211"/>
      <c r="O348" s="211"/>
      <c r="P348" s="211"/>
      <c r="Q348" s="211"/>
      <c r="R348" s="211"/>
      <c r="S348" s="211"/>
      <c r="T348" s="212"/>
      <c r="AT348" s="213" t="s">
        <v>131</v>
      </c>
      <c r="AU348" s="213" t="s">
        <v>82</v>
      </c>
      <c r="AV348" s="13" t="s">
        <v>84</v>
      </c>
      <c r="AW348" s="13" t="s">
        <v>30</v>
      </c>
      <c r="AX348" s="13" t="s">
        <v>74</v>
      </c>
      <c r="AY348" s="213" t="s">
        <v>122</v>
      </c>
    </row>
    <row r="349" spans="1:65" s="12" customFormat="1" ht="11.25">
      <c r="B349" s="192"/>
      <c r="C349" s="193"/>
      <c r="D349" s="194" t="s">
        <v>131</v>
      </c>
      <c r="E349" s="195" t="s">
        <v>1</v>
      </c>
      <c r="F349" s="196" t="s">
        <v>316</v>
      </c>
      <c r="G349" s="193"/>
      <c r="H349" s="195" t="s">
        <v>1</v>
      </c>
      <c r="I349" s="197"/>
      <c r="J349" s="193"/>
      <c r="K349" s="193"/>
      <c r="L349" s="198"/>
      <c r="M349" s="199"/>
      <c r="N349" s="200"/>
      <c r="O349" s="200"/>
      <c r="P349" s="200"/>
      <c r="Q349" s="200"/>
      <c r="R349" s="200"/>
      <c r="S349" s="200"/>
      <c r="T349" s="201"/>
      <c r="AT349" s="202" t="s">
        <v>131</v>
      </c>
      <c r="AU349" s="202" t="s">
        <v>82</v>
      </c>
      <c r="AV349" s="12" t="s">
        <v>82</v>
      </c>
      <c r="AW349" s="12" t="s">
        <v>30</v>
      </c>
      <c r="AX349" s="12" t="s">
        <v>74</v>
      </c>
      <c r="AY349" s="202" t="s">
        <v>122</v>
      </c>
    </row>
    <row r="350" spans="1:65" s="13" customFormat="1" ht="11.25">
      <c r="B350" s="203"/>
      <c r="C350" s="204"/>
      <c r="D350" s="194" t="s">
        <v>131</v>
      </c>
      <c r="E350" s="205" t="s">
        <v>1</v>
      </c>
      <c r="F350" s="206" t="s">
        <v>317</v>
      </c>
      <c r="G350" s="204"/>
      <c r="H350" s="207">
        <v>92.605999999999995</v>
      </c>
      <c r="I350" s="208"/>
      <c r="J350" s="204"/>
      <c r="K350" s="204"/>
      <c r="L350" s="209"/>
      <c r="M350" s="210"/>
      <c r="N350" s="211"/>
      <c r="O350" s="211"/>
      <c r="P350" s="211"/>
      <c r="Q350" s="211"/>
      <c r="R350" s="211"/>
      <c r="S350" s="211"/>
      <c r="T350" s="212"/>
      <c r="AT350" s="213" t="s">
        <v>131</v>
      </c>
      <c r="AU350" s="213" t="s">
        <v>82</v>
      </c>
      <c r="AV350" s="13" t="s">
        <v>84</v>
      </c>
      <c r="AW350" s="13" t="s">
        <v>30</v>
      </c>
      <c r="AX350" s="13" t="s">
        <v>74</v>
      </c>
      <c r="AY350" s="213" t="s">
        <v>122</v>
      </c>
    </row>
    <row r="351" spans="1:65" s="14" customFormat="1" ht="11.25">
      <c r="B351" s="214"/>
      <c r="C351" s="215"/>
      <c r="D351" s="194" t="s">
        <v>131</v>
      </c>
      <c r="E351" s="216" t="s">
        <v>1</v>
      </c>
      <c r="F351" s="217" t="s">
        <v>134</v>
      </c>
      <c r="G351" s="215"/>
      <c r="H351" s="218">
        <v>334.07799999999997</v>
      </c>
      <c r="I351" s="219"/>
      <c r="J351" s="215"/>
      <c r="K351" s="215"/>
      <c r="L351" s="220"/>
      <c r="M351" s="221"/>
      <c r="N351" s="222"/>
      <c r="O351" s="222"/>
      <c r="P351" s="222"/>
      <c r="Q351" s="222"/>
      <c r="R351" s="222"/>
      <c r="S351" s="222"/>
      <c r="T351" s="223"/>
      <c r="AT351" s="224" t="s">
        <v>131</v>
      </c>
      <c r="AU351" s="224" t="s">
        <v>82</v>
      </c>
      <c r="AV351" s="14" t="s">
        <v>129</v>
      </c>
      <c r="AW351" s="14" t="s">
        <v>30</v>
      </c>
      <c r="AX351" s="14" t="s">
        <v>82</v>
      </c>
      <c r="AY351" s="224" t="s">
        <v>122</v>
      </c>
    </row>
    <row r="352" spans="1:65" s="2" customFormat="1" ht="24.2" customHeight="1">
      <c r="A352" s="34"/>
      <c r="B352" s="35"/>
      <c r="C352" s="240" t="s">
        <v>7</v>
      </c>
      <c r="D352" s="240" t="s">
        <v>221</v>
      </c>
      <c r="E352" s="241" t="s">
        <v>322</v>
      </c>
      <c r="F352" s="242" t="s">
        <v>323</v>
      </c>
      <c r="G352" s="243" t="s">
        <v>269</v>
      </c>
      <c r="H352" s="244">
        <v>0.44500000000000001</v>
      </c>
      <c r="I352" s="245"/>
      <c r="J352" s="246">
        <f>ROUND(I352*H352,2)</f>
        <v>0</v>
      </c>
      <c r="K352" s="242" t="s">
        <v>127</v>
      </c>
      <c r="L352" s="39"/>
      <c r="M352" s="247" t="s">
        <v>1</v>
      </c>
      <c r="N352" s="248" t="s">
        <v>39</v>
      </c>
      <c r="O352" s="71"/>
      <c r="P352" s="188">
        <f>O352*H352</f>
        <v>0</v>
      </c>
      <c r="Q352" s="188">
        <v>0</v>
      </c>
      <c r="R352" s="188">
        <f>Q352*H352</f>
        <v>0</v>
      </c>
      <c r="S352" s="188">
        <v>0</v>
      </c>
      <c r="T352" s="189">
        <f>S352*H352</f>
        <v>0</v>
      </c>
      <c r="U352" s="34"/>
      <c r="V352" s="34"/>
      <c r="W352" s="34"/>
      <c r="X352" s="34"/>
      <c r="Y352" s="34"/>
      <c r="Z352" s="34"/>
      <c r="AA352" s="34"/>
      <c r="AB352" s="34"/>
      <c r="AC352" s="34"/>
      <c r="AD352" s="34"/>
      <c r="AE352" s="34"/>
      <c r="AR352" s="190" t="s">
        <v>129</v>
      </c>
      <c r="AT352" s="190" t="s">
        <v>221</v>
      </c>
      <c r="AU352" s="190" t="s">
        <v>82</v>
      </c>
      <c r="AY352" s="17" t="s">
        <v>122</v>
      </c>
      <c r="BE352" s="191">
        <f>IF(N352="základní",J352,0)</f>
        <v>0</v>
      </c>
      <c r="BF352" s="191">
        <f>IF(N352="snížená",J352,0)</f>
        <v>0</v>
      </c>
      <c r="BG352" s="191">
        <f>IF(N352="zákl. přenesená",J352,0)</f>
        <v>0</v>
      </c>
      <c r="BH352" s="191">
        <f>IF(N352="sníž. přenesená",J352,0)</f>
        <v>0</v>
      </c>
      <c r="BI352" s="191">
        <f>IF(N352="nulová",J352,0)</f>
        <v>0</v>
      </c>
      <c r="BJ352" s="17" t="s">
        <v>82</v>
      </c>
      <c r="BK352" s="191">
        <f>ROUND(I352*H352,2)</f>
        <v>0</v>
      </c>
      <c r="BL352" s="17" t="s">
        <v>129</v>
      </c>
      <c r="BM352" s="190" t="s">
        <v>324</v>
      </c>
    </row>
    <row r="353" spans="1:65" s="2" customFormat="1" ht="78">
      <c r="A353" s="34"/>
      <c r="B353" s="35"/>
      <c r="C353" s="36"/>
      <c r="D353" s="194" t="s">
        <v>141</v>
      </c>
      <c r="E353" s="36"/>
      <c r="F353" s="225" t="s">
        <v>325</v>
      </c>
      <c r="G353" s="36"/>
      <c r="H353" s="36"/>
      <c r="I353" s="226"/>
      <c r="J353" s="36"/>
      <c r="K353" s="36"/>
      <c r="L353" s="39"/>
      <c r="M353" s="227"/>
      <c r="N353" s="228"/>
      <c r="O353" s="71"/>
      <c r="P353" s="71"/>
      <c r="Q353" s="71"/>
      <c r="R353" s="71"/>
      <c r="S353" s="71"/>
      <c r="T353" s="72"/>
      <c r="U353" s="34"/>
      <c r="V353" s="34"/>
      <c r="W353" s="34"/>
      <c r="X353" s="34"/>
      <c r="Y353" s="34"/>
      <c r="Z353" s="34"/>
      <c r="AA353" s="34"/>
      <c r="AB353" s="34"/>
      <c r="AC353" s="34"/>
      <c r="AD353" s="34"/>
      <c r="AE353" s="34"/>
      <c r="AT353" s="17" t="s">
        <v>141</v>
      </c>
      <c r="AU353" s="17" t="s">
        <v>82</v>
      </c>
    </row>
    <row r="354" spans="1:65" s="12" customFormat="1" ht="11.25">
      <c r="B354" s="192"/>
      <c r="C354" s="193"/>
      <c r="D354" s="194" t="s">
        <v>131</v>
      </c>
      <c r="E354" s="195" t="s">
        <v>1</v>
      </c>
      <c r="F354" s="196" t="s">
        <v>326</v>
      </c>
      <c r="G354" s="193"/>
      <c r="H354" s="195" t="s">
        <v>1</v>
      </c>
      <c r="I354" s="197"/>
      <c r="J354" s="193"/>
      <c r="K354" s="193"/>
      <c r="L354" s="198"/>
      <c r="M354" s="199"/>
      <c r="N354" s="200"/>
      <c r="O354" s="200"/>
      <c r="P354" s="200"/>
      <c r="Q354" s="200"/>
      <c r="R354" s="200"/>
      <c r="S354" s="200"/>
      <c r="T354" s="201"/>
      <c r="AT354" s="202" t="s">
        <v>131</v>
      </c>
      <c r="AU354" s="202" t="s">
        <v>82</v>
      </c>
      <c r="AV354" s="12" t="s">
        <v>82</v>
      </c>
      <c r="AW354" s="12" t="s">
        <v>30</v>
      </c>
      <c r="AX354" s="12" t="s">
        <v>74</v>
      </c>
      <c r="AY354" s="202" t="s">
        <v>122</v>
      </c>
    </row>
    <row r="355" spans="1:65" s="12" customFormat="1" ht="11.25">
      <c r="B355" s="192"/>
      <c r="C355" s="193"/>
      <c r="D355" s="194" t="s">
        <v>131</v>
      </c>
      <c r="E355" s="195" t="s">
        <v>1</v>
      </c>
      <c r="F355" s="196" t="s">
        <v>327</v>
      </c>
      <c r="G355" s="193"/>
      <c r="H355" s="195" t="s">
        <v>1</v>
      </c>
      <c r="I355" s="197"/>
      <c r="J355" s="193"/>
      <c r="K355" s="193"/>
      <c r="L355" s="198"/>
      <c r="M355" s="199"/>
      <c r="N355" s="200"/>
      <c r="O355" s="200"/>
      <c r="P355" s="200"/>
      <c r="Q355" s="200"/>
      <c r="R355" s="200"/>
      <c r="S355" s="200"/>
      <c r="T355" s="201"/>
      <c r="AT355" s="202" t="s">
        <v>131</v>
      </c>
      <c r="AU355" s="202" t="s">
        <v>82</v>
      </c>
      <c r="AV355" s="12" t="s">
        <v>82</v>
      </c>
      <c r="AW355" s="12" t="s">
        <v>30</v>
      </c>
      <c r="AX355" s="12" t="s">
        <v>74</v>
      </c>
      <c r="AY355" s="202" t="s">
        <v>122</v>
      </c>
    </row>
    <row r="356" spans="1:65" s="13" customFormat="1" ht="11.25">
      <c r="B356" s="203"/>
      <c r="C356" s="204"/>
      <c r="D356" s="194" t="s">
        <v>131</v>
      </c>
      <c r="E356" s="205" t="s">
        <v>1</v>
      </c>
      <c r="F356" s="206" t="s">
        <v>328</v>
      </c>
      <c r="G356" s="204"/>
      <c r="H356" s="207">
        <v>6.0000000000000001E-3</v>
      </c>
      <c r="I356" s="208"/>
      <c r="J356" s="204"/>
      <c r="K356" s="204"/>
      <c r="L356" s="209"/>
      <c r="M356" s="210"/>
      <c r="N356" s="211"/>
      <c r="O356" s="211"/>
      <c r="P356" s="211"/>
      <c r="Q356" s="211"/>
      <c r="R356" s="211"/>
      <c r="S356" s="211"/>
      <c r="T356" s="212"/>
      <c r="AT356" s="213" t="s">
        <v>131</v>
      </c>
      <c r="AU356" s="213" t="s">
        <v>82</v>
      </c>
      <c r="AV356" s="13" t="s">
        <v>84</v>
      </c>
      <c r="AW356" s="13" t="s">
        <v>30</v>
      </c>
      <c r="AX356" s="13" t="s">
        <v>74</v>
      </c>
      <c r="AY356" s="213" t="s">
        <v>122</v>
      </c>
    </row>
    <row r="357" spans="1:65" s="12" customFormat="1" ht="11.25">
      <c r="B357" s="192"/>
      <c r="C357" s="193"/>
      <c r="D357" s="194" t="s">
        <v>131</v>
      </c>
      <c r="E357" s="195" t="s">
        <v>1</v>
      </c>
      <c r="F357" s="196" t="s">
        <v>204</v>
      </c>
      <c r="G357" s="193"/>
      <c r="H357" s="195" t="s">
        <v>1</v>
      </c>
      <c r="I357" s="197"/>
      <c r="J357" s="193"/>
      <c r="K357" s="193"/>
      <c r="L357" s="198"/>
      <c r="M357" s="199"/>
      <c r="N357" s="200"/>
      <c r="O357" s="200"/>
      <c r="P357" s="200"/>
      <c r="Q357" s="200"/>
      <c r="R357" s="200"/>
      <c r="S357" s="200"/>
      <c r="T357" s="201"/>
      <c r="AT357" s="202" t="s">
        <v>131</v>
      </c>
      <c r="AU357" s="202" t="s">
        <v>82</v>
      </c>
      <c r="AV357" s="12" t="s">
        <v>82</v>
      </c>
      <c r="AW357" s="12" t="s">
        <v>30</v>
      </c>
      <c r="AX357" s="12" t="s">
        <v>74</v>
      </c>
      <c r="AY357" s="202" t="s">
        <v>122</v>
      </c>
    </row>
    <row r="358" spans="1:65" s="13" customFormat="1" ht="11.25">
      <c r="B358" s="203"/>
      <c r="C358" s="204"/>
      <c r="D358" s="194" t="s">
        <v>131</v>
      </c>
      <c r="E358" s="205" t="s">
        <v>1</v>
      </c>
      <c r="F358" s="206" t="s">
        <v>329</v>
      </c>
      <c r="G358" s="204"/>
      <c r="H358" s="207">
        <v>0.20599999999999999</v>
      </c>
      <c r="I358" s="208"/>
      <c r="J358" s="204"/>
      <c r="K358" s="204"/>
      <c r="L358" s="209"/>
      <c r="M358" s="210"/>
      <c r="N358" s="211"/>
      <c r="O358" s="211"/>
      <c r="P358" s="211"/>
      <c r="Q358" s="211"/>
      <c r="R358" s="211"/>
      <c r="S358" s="211"/>
      <c r="T358" s="212"/>
      <c r="AT358" s="213" t="s">
        <v>131</v>
      </c>
      <c r="AU358" s="213" t="s">
        <v>82</v>
      </c>
      <c r="AV358" s="13" t="s">
        <v>84</v>
      </c>
      <c r="AW358" s="13" t="s">
        <v>30</v>
      </c>
      <c r="AX358" s="13" t="s">
        <v>74</v>
      </c>
      <c r="AY358" s="213" t="s">
        <v>122</v>
      </c>
    </row>
    <row r="359" spans="1:65" s="12" customFormat="1" ht="11.25">
      <c r="B359" s="192"/>
      <c r="C359" s="193"/>
      <c r="D359" s="194" t="s">
        <v>131</v>
      </c>
      <c r="E359" s="195" t="s">
        <v>1</v>
      </c>
      <c r="F359" s="196" t="s">
        <v>330</v>
      </c>
      <c r="G359" s="193"/>
      <c r="H359" s="195" t="s">
        <v>1</v>
      </c>
      <c r="I359" s="197"/>
      <c r="J359" s="193"/>
      <c r="K359" s="193"/>
      <c r="L359" s="198"/>
      <c r="M359" s="199"/>
      <c r="N359" s="200"/>
      <c r="O359" s="200"/>
      <c r="P359" s="200"/>
      <c r="Q359" s="200"/>
      <c r="R359" s="200"/>
      <c r="S359" s="200"/>
      <c r="T359" s="201"/>
      <c r="AT359" s="202" t="s">
        <v>131</v>
      </c>
      <c r="AU359" s="202" t="s">
        <v>82</v>
      </c>
      <c r="AV359" s="12" t="s">
        <v>82</v>
      </c>
      <c r="AW359" s="12" t="s">
        <v>30</v>
      </c>
      <c r="AX359" s="12" t="s">
        <v>74</v>
      </c>
      <c r="AY359" s="202" t="s">
        <v>122</v>
      </c>
    </row>
    <row r="360" spans="1:65" s="13" customFormat="1" ht="11.25">
      <c r="B360" s="203"/>
      <c r="C360" s="204"/>
      <c r="D360" s="194" t="s">
        <v>131</v>
      </c>
      <c r="E360" s="205" t="s">
        <v>1</v>
      </c>
      <c r="F360" s="206" t="s">
        <v>331</v>
      </c>
      <c r="G360" s="204"/>
      <c r="H360" s="207">
        <v>0.05</v>
      </c>
      <c r="I360" s="208"/>
      <c r="J360" s="204"/>
      <c r="K360" s="204"/>
      <c r="L360" s="209"/>
      <c r="M360" s="210"/>
      <c r="N360" s="211"/>
      <c r="O360" s="211"/>
      <c r="P360" s="211"/>
      <c r="Q360" s="211"/>
      <c r="R360" s="211"/>
      <c r="S360" s="211"/>
      <c r="T360" s="212"/>
      <c r="AT360" s="213" t="s">
        <v>131</v>
      </c>
      <c r="AU360" s="213" t="s">
        <v>82</v>
      </c>
      <c r="AV360" s="13" t="s">
        <v>84</v>
      </c>
      <c r="AW360" s="13" t="s">
        <v>30</v>
      </c>
      <c r="AX360" s="13" t="s">
        <v>74</v>
      </c>
      <c r="AY360" s="213" t="s">
        <v>122</v>
      </c>
    </row>
    <row r="361" spans="1:65" s="12" customFormat="1" ht="11.25">
      <c r="B361" s="192"/>
      <c r="C361" s="193"/>
      <c r="D361" s="194" t="s">
        <v>131</v>
      </c>
      <c r="E361" s="195" t="s">
        <v>1</v>
      </c>
      <c r="F361" s="196" t="s">
        <v>332</v>
      </c>
      <c r="G361" s="193"/>
      <c r="H361" s="195" t="s">
        <v>1</v>
      </c>
      <c r="I361" s="197"/>
      <c r="J361" s="193"/>
      <c r="K361" s="193"/>
      <c r="L361" s="198"/>
      <c r="M361" s="199"/>
      <c r="N361" s="200"/>
      <c r="O361" s="200"/>
      <c r="P361" s="200"/>
      <c r="Q361" s="200"/>
      <c r="R361" s="200"/>
      <c r="S361" s="200"/>
      <c r="T361" s="201"/>
      <c r="AT361" s="202" t="s">
        <v>131</v>
      </c>
      <c r="AU361" s="202" t="s">
        <v>82</v>
      </c>
      <c r="AV361" s="12" t="s">
        <v>82</v>
      </c>
      <c r="AW361" s="12" t="s">
        <v>30</v>
      </c>
      <c r="AX361" s="12" t="s">
        <v>74</v>
      </c>
      <c r="AY361" s="202" t="s">
        <v>122</v>
      </c>
    </row>
    <row r="362" spans="1:65" s="13" customFormat="1" ht="11.25">
      <c r="B362" s="203"/>
      <c r="C362" s="204"/>
      <c r="D362" s="194" t="s">
        <v>131</v>
      </c>
      <c r="E362" s="205" t="s">
        <v>1</v>
      </c>
      <c r="F362" s="206" t="s">
        <v>333</v>
      </c>
      <c r="G362" s="204"/>
      <c r="H362" s="207">
        <v>0.13300000000000001</v>
      </c>
      <c r="I362" s="208"/>
      <c r="J362" s="204"/>
      <c r="K362" s="204"/>
      <c r="L362" s="209"/>
      <c r="M362" s="210"/>
      <c r="N362" s="211"/>
      <c r="O362" s="211"/>
      <c r="P362" s="211"/>
      <c r="Q362" s="211"/>
      <c r="R362" s="211"/>
      <c r="S362" s="211"/>
      <c r="T362" s="212"/>
      <c r="AT362" s="213" t="s">
        <v>131</v>
      </c>
      <c r="AU362" s="213" t="s">
        <v>82</v>
      </c>
      <c r="AV362" s="13" t="s">
        <v>84</v>
      </c>
      <c r="AW362" s="13" t="s">
        <v>30</v>
      </c>
      <c r="AX362" s="13" t="s">
        <v>74</v>
      </c>
      <c r="AY362" s="213" t="s">
        <v>122</v>
      </c>
    </row>
    <row r="363" spans="1:65" s="12" customFormat="1" ht="11.25">
      <c r="B363" s="192"/>
      <c r="C363" s="193"/>
      <c r="D363" s="194" t="s">
        <v>131</v>
      </c>
      <c r="E363" s="195" t="s">
        <v>1</v>
      </c>
      <c r="F363" s="196" t="s">
        <v>334</v>
      </c>
      <c r="G363" s="193"/>
      <c r="H363" s="195" t="s">
        <v>1</v>
      </c>
      <c r="I363" s="197"/>
      <c r="J363" s="193"/>
      <c r="K363" s="193"/>
      <c r="L363" s="198"/>
      <c r="M363" s="199"/>
      <c r="N363" s="200"/>
      <c r="O363" s="200"/>
      <c r="P363" s="200"/>
      <c r="Q363" s="200"/>
      <c r="R363" s="200"/>
      <c r="S363" s="200"/>
      <c r="T363" s="201"/>
      <c r="AT363" s="202" t="s">
        <v>131</v>
      </c>
      <c r="AU363" s="202" t="s">
        <v>82</v>
      </c>
      <c r="AV363" s="12" t="s">
        <v>82</v>
      </c>
      <c r="AW363" s="12" t="s">
        <v>30</v>
      </c>
      <c r="AX363" s="12" t="s">
        <v>74</v>
      </c>
      <c r="AY363" s="202" t="s">
        <v>122</v>
      </c>
    </row>
    <row r="364" spans="1:65" s="13" customFormat="1" ht="11.25">
      <c r="B364" s="203"/>
      <c r="C364" s="204"/>
      <c r="D364" s="194" t="s">
        <v>131</v>
      </c>
      <c r="E364" s="205" t="s">
        <v>1</v>
      </c>
      <c r="F364" s="206" t="s">
        <v>335</v>
      </c>
      <c r="G364" s="204"/>
      <c r="H364" s="207">
        <v>0.05</v>
      </c>
      <c r="I364" s="208"/>
      <c r="J364" s="204"/>
      <c r="K364" s="204"/>
      <c r="L364" s="209"/>
      <c r="M364" s="210"/>
      <c r="N364" s="211"/>
      <c r="O364" s="211"/>
      <c r="P364" s="211"/>
      <c r="Q364" s="211"/>
      <c r="R364" s="211"/>
      <c r="S364" s="211"/>
      <c r="T364" s="212"/>
      <c r="AT364" s="213" t="s">
        <v>131</v>
      </c>
      <c r="AU364" s="213" t="s">
        <v>82</v>
      </c>
      <c r="AV364" s="13" t="s">
        <v>84</v>
      </c>
      <c r="AW364" s="13" t="s">
        <v>30</v>
      </c>
      <c r="AX364" s="13" t="s">
        <v>74</v>
      </c>
      <c r="AY364" s="213" t="s">
        <v>122</v>
      </c>
    </row>
    <row r="365" spans="1:65" s="14" customFormat="1" ht="11.25">
      <c r="B365" s="214"/>
      <c r="C365" s="215"/>
      <c r="D365" s="194" t="s">
        <v>131</v>
      </c>
      <c r="E365" s="216" t="s">
        <v>1</v>
      </c>
      <c r="F365" s="217" t="s">
        <v>134</v>
      </c>
      <c r="G365" s="215"/>
      <c r="H365" s="218">
        <v>0.44500000000000001</v>
      </c>
      <c r="I365" s="219"/>
      <c r="J365" s="215"/>
      <c r="K365" s="215"/>
      <c r="L365" s="220"/>
      <c r="M365" s="221"/>
      <c r="N365" s="222"/>
      <c r="O365" s="222"/>
      <c r="P365" s="222"/>
      <c r="Q365" s="222"/>
      <c r="R365" s="222"/>
      <c r="S365" s="222"/>
      <c r="T365" s="223"/>
      <c r="AT365" s="224" t="s">
        <v>131</v>
      </c>
      <c r="AU365" s="224" t="s">
        <v>82</v>
      </c>
      <c r="AV365" s="14" t="s">
        <v>129</v>
      </c>
      <c r="AW365" s="14" t="s">
        <v>30</v>
      </c>
      <c r="AX365" s="14" t="s">
        <v>82</v>
      </c>
      <c r="AY365" s="224" t="s">
        <v>122</v>
      </c>
    </row>
    <row r="366" spans="1:65" s="2" customFormat="1" ht="24.2" customHeight="1">
      <c r="A366" s="34"/>
      <c r="B366" s="35"/>
      <c r="C366" s="240" t="s">
        <v>336</v>
      </c>
      <c r="D366" s="240" t="s">
        <v>221</v>
      </c>
      <c r="E366" s="241" t="s">
        <v>337</v>
      </c>
      <c r="F366" s="242" t="s">
        <v>338</v>
      </c>
      <c r="G366" s="243" t="s">
        <v>246</v>
      </c>
      <c r="H366" s="244">
        <v>142.35900000000001</v>
      </c>
      <c r="I366" s="245"/>
      <c r="J366" s="246">
        <f>ROUND(I366*H366,2)</f>
        <v>0</v>
      </c>
      <c r="K366" s="242" t="s">
        <v>127</v>
      </c>
      <c r="L366" s="39"/>
      <c r="M366" s="247" t="s">
        <v>1</v>
      </c>
      <c r="N366" s="248" t="s">
        <v>39</v>
      </c>
      <c r="O366" s="71"/>
      <c r="P366" s="188">
        <f>O366*H366</f>
        <v>0</v>
      </c>
      <c r="Q366" s="188">
        <v>0</v>
      </c>
      <c r="R366" s="188">
        <f>Q366*H366</f>
        <v>0</v>
      </c>
      <c r="S366" s="188">
        <v>0</v>
      </c>
      <c r="T366" s="189">
        <f>S366*H366</f>
        <v>0</v>
      </c>
      <c r="U366" s="34"/>
      <c r="V366" s="34"/>
      <c r="W366" s="34"/>
      <c r="X366" s="34"/>
      <c r="Y366" s="34"/>
      <c r="Z366" s="34"/>
      <c r="AA366" s="34"/>
      <c r="AB366" s="34"/>
      <c r="AC366" s="34"/>
      <c r="AD366" s="34"/>
      <c r="AE366" s="34"/>
      <c r="AR366" s="190" t="s">
        <v>129</v>
      </c>
      <c r="AT366" s="190" t="s">
        <v>221</v>
      </c>
      <c r="AU366" s="190" t="s">
        <v>82</v>
      </c>
      <c r="AY366" s="17" t="s">
        <v>122</v>
      </c>
      <c r="BE366" s="191">
        <f>IF(N366="základní",J366,0)</f>
        <v>0</v>
      </c>
      <c r="BF366" s="191">
        <f>IF(N366="snížená",J366,0)</f>
        <v>0</v>
      </c>
      <c r="BG366" s="191">
        <f>IF(N366="zákl. přenesená",J366,0)</f>
        <v>0</v>
      </c>
      <c r="BH366" s="191">
        <f>IF(N366="sníž. přenesená",J366,0)</f>
        <v>0</v>
      </c>
      <c r="BI366" s="191">
        <f>IF(N366="nulová",J366,0)</f>
        <v>0</v>
      </c>
      <c r="BJ366" s="17" t="s">
        <v>82</v>
      </c>
      <c r="BK366" s="191">
        <f>ROUND(I366*H366,2)</f>
        <v>0</v>
      </c>
      <c r="BL366" s="17" t="s">
        <v>129</v>
      </c>
      <c r="BM366" s="190" t="s">
        <v>339</v>
      </c>
    </row>
    <row r="367" spans="1:65" s="2" customFormat="1" ht="78">
      <c r="A367" s="34"/>
      <c r="B367" s="35"/>
      <c r="C367" s="36"/>
      <c r="D367" s="194" t="s">
        <v>141</v>
      </c>
      <c r="E367" s="36"/>
      <c r="F367" s="225" t="s">
        <v>340</v>
      </c>
      <c r="G367" s="36"/>
      <c r="H367" s="36"/>
      <c r="I367" s="226"/>
      <c r="J367" s="36"/>
      <c r="K367" s="36"/>
      <c r="L367" s="39"/>
      <c r="M367" s="227"/>
      <c r="N367" s="228"/>
      <c r="O367" s="71"/>
      <c r="P367" s="71"/>
      <c r="Q367" s="71"/>
      <c r="R367" s="71"/>
      <c r="S367" s="71"/>
      <c r="T367" s="72"/>
      <c r="U367" s="34"/>
      <c r="V367" s="34"/>
      <c r="W367" s="34"/>
      <c r="X367" s="34"/>
      <c r="Y367" s="34"/>
      <c r="Z367" s="34"/>
      <c r="AA367" s="34"/>
      <c r="AB367" s="34"/>
      <c r="AC367" s="34"/>
      <c r="AD367" s="34"/>
      <c r="AE367" s="34"/>
      <c r="AT367" s="17" t="s">
        <v>141</v>
      </c>
      <c r="AU367" s="17" t="s">
        <v>82</v>
      </c>
    </row>
    <row r="368" spans="1:65" s="12" customFormat="1" ht="11.25">
      <c r="B368" s="192"/>
      <c r="C368" s="193"/>
      <c r="D368" s="194" t="s">
        <v>131</v>
      </c>
      <c r="E368" s="195" t="s">
        <v>1</v>
      </c>
      <c r="F368" s="196" t="s">
        <v>341</v>
      </c>
      <c r="G368" s="193"/>
      <c r="H368" s="195" t="s">
        <v>1</v>
      </c>
      <c r="I368" s="197"/>
      <c r="J368" s="193"/>
      <c r="K368" s="193"/>
      <c r="L368" s="198"/>
      <c r="M368" s="199"/>
      <c r="N368" s="200"/>
      <c r="O368" s="200"/>
      <c r="P368" s="200"/>
      <c r="Q368" s="200"/>
      <c r="R368" s="200"/>
      <c r="S368" s="200"/>
      <c r="T368" s="201"/>
      <c r="AT368" s="202" t="s">
        <v>131</v>
      </c>
      <c r="AU368" s="202" t="s">
        <v>82</v>
      </c>
      <c r="AV368" s="12" t="s">
        <v>82</v>
      </c>
      <c r="AW368" s="12" t="s">
        <v>30</v>
      </c>
      <c r="AX368" s="12" t="s">
        <v>74</v>
      </c>
      <c r="AY368" s="202" t="s">
        <v>122</v>
      </c>
    </row>
    <row r="369" spans="1:65" s="12" customFormat="1" ht="11.25">
      <c r="B369" s="192"/>
      <c r="C369" s="193"/>
      <c r="D369" s="194" t="s">
        <v>131</v>
      </c>
      <c r="E369" s="195" t="s">
        <v>1</v>
      </c>
      <c r="F369" s="196" t="s">
        <v>182</v>
      </c>
      <c r="G369" s="193"/>
      <c r="H369" s="195" t="s">
        <v>1</v>
      </c>
      <c r="I369" s="197"/>
      <c r="J369" s="193"/>
      <c r="K369" s="193"/>
      <c r="L369" s="198"/>
      <c r="M369" s="199"/>
      <c r="N369" s="200"/>
      <c r="O369" s="200"/>
      <c r="P369" s="200"/>
      <c r="Q369" s="200"/>
      <c r="R369" s="200"/>
      <c r="S369" s="200"/>
      <c r="T369" s="201"/>
      <c r="AT369" s="202" t="s">
        <v>131</v>
      </c>
      <c r="AU369" s="202" t="s">
        <v>82</v>
      </c>
      <c r="AV369" s="12" t="s">
        <v>82</v>
      </c>
      <c r="AW369" s="12" t="s">
        <v>30</v>
      </c>
      <c r="AX369" s="12" t="s">
        <v>74</v>
      </c>
      <c r="AY369" s="202" t="s">
        <v>122</v>
      </c>
    </row>
    <row r="370" spans="1:65" s="13" customFormat="1" ht="11.25">
      <c r="B370" s="203"/>
      <c r="C370" s="204"/>
      <c r="D370" s="194" t="s">
        <v>131</v>
      </c>
      <c r="E370" s="205" t="s">
        <v>1</v>
      </c>
      <c r="F370" s="206" t="s">
        <v>342</v>
      </c>
      <c r="G370" s="204"/>
      <c r="H370" s="207">
        <v>142.35900000000001</v>
      </c>
      <c r="I370" s="208"/>
      <c r="J370" s="204"/>
      <c r="K370" s="204"/>
      <c r="L370" s="209"/>
      <c r="M370" s="210"/>
      <c r="N370" s="211"/>
      <c r="O370" s="211"/>
      <c r="P370" s="211"/>
      <c r="Q370" s="211"/>
      <c r="R370" s="211"/>
      <c r="S370" s="211"/>
      <c r="T370" s="212"/>
      <c r="AT370" s="213" t="s">
        <v>131</v>
      </c>
      <c r="AU370" s="213" t="s">
        <v>82</v>
      </c>
      <c r="AV370" s="13" t="s">
        <v>84</v>
      </c>
      <c r="AW370" s="13" t="s">
        <v>30</v>
      </c>
      <c r="AX370" s="13" t="s">
        <v>74</v>
      </c>
      <c r="AY370" s="213" t="s">
        <v>122</v>
      </c>
    </row>
    <row r="371" spans="1:65" s="14" customFormat="1" ht="11.25">
      <c r="B371" s="214"/>
      <c r="C371" s="215"/>
      <c r="D371" s="194" t="s">
        <v>131</v>
      </c>
      <c r="E371" s="216" t="s">
        <v>1</v>
      </c>
      <c r="F371" s="217" t="s">
        <v>134</v>
      </c>
      <c r="G371" s="215"/>
      <c r="H371" s="218">
        <v>142.35900000000001</v>
      </c>
      <c r="I371" s="219"/>
      <c r="J371" s="215"/>
      <c r="K371" s="215"/>
      <c r="L371" s="220"/>
      <c r="M371" s="221"/>
      <c r="N371" s="222"/>
      <c r="O371" s="222"/>
      <c r="P371" s="222"/>
      <c r="Q371" s="222"/>
      <c r="R371" s="222"/>
      <c r="S371" s="222"/>
      <c r="T371" s="223"/>
      <c r="AT371" s="224" t="s">
        <v>131</v>
      </c>
      <c r="AU371" s="224" t="s">
        <v>82</v>
      </c>
      <c r="AV371" s="14" t="s">
        <v>129</v>
      </c>
      <c r="AW371" s="14" t="s">
        <v>30</v>
      </c>
      <c r="AX371" s="14" t="s">
        <v>82</v>
      </c>
      <c r="AY371" s="224" t="s">
        <v>122</v>
      </c>
    </row>
    <row r="372" spans="1:65" s="2" customFormat="1" ht="24.2" customHeight="1">
      <c r="A372" s="34"/>
      <c r="B372" s="35"/>
      <c r="C372" s="240" t="s">
        <v>343</v>
      </c>
      <c r="D372" s="240" t="s">
        <v>221</v>
      </c>
      <c r="E372" s="241" t="s">
        <v>344</v>
      </c>
      <c r="F372" s="242" t="s">
        <v>345</v>
      </c>
      <c r="G372" s="243" t="s">
        <v>246</v>
      </c>
      <c r="H372" s="244">
        <v>870.97500000000002</v>
      </c>
      <c r="I372" s="245"/>
      <c r="J372" s="246">
        <f>ROUND(I372*H372,2)</f>
        <v>0</v>
      </c>
      <c r="K372" s="242" t="s">
        <v>127</v>
      </c>
      <c r="L372" s="39"/>
      <c r="M372" s="247" t="s">
        <v>1</v>
      </c>
      <c r="N372" s="248" t="s">
        <v>39</v>
      </c>
      <c r="O372" s="71"/>
      <c r="P372" s="188">
        <f>O372*H372</f>
        <v>0</v>
      </c>
      <c r="Q372" s="188">
        <v>0</v>
      </c>
      <c r="R372" s="188">
        <f>Q372*H372</f>
        <v>0</v>
      </c>
      <c r="S372" s="188">
        <v>0</v>
      </c>
      <c r="T372" s="189">
        <f>S372*H372</f>
        <v>0</v>
      </c>
      <c r="U372" s="34"/>
      <c r="V372" s="34"/>
      <c r="W372" s="34"/>
      <c r="X372" s="34"/>
      <c r="Y372" s="34"/>
      <c r="Z372" s="34"/>
      <c r="AA372" s="34"/>
      <c r="AB372" s="34"/>
      <c r="AC372" s="34"/>
      <c r="AD372" s="34"/>
      <c r="AE372" s="34"/>
      <c r="AR372" s="190" t="s">
        <v>129</v>
      </c>
      <c r="AT372" s="190" t="s">
        <v>221</v>
      </c>
      <c r="AU372" s="190" t="s">
        <v>82</v>
      </c>
      <c r="AY372" s="17" t="s">
        <v>122</v>
      </c>
      <c r="BE372" s="191">
        <f>IF(N372="základní",J372,0)</f>
        <v>0</v>
      </c>
      <c r="BF372" s="191">
        <f>IF(N372="snížená",J372,0)</f>
        <v>0</v>
      </c>
      <c r="BG372" s="191">
        <f>IF(N372="zákl. přenesená",J372,0)</f>
        <v>0</v>
      </c>
      <c r="BH372" s="191">
        <f>IF(N372="sníž. přenesená",J372,0)</f>
        <v>0</v>
      </c>
      <c r="BI372" s="191">
        <f>IF(N372="nulová",J372,0)</f>
        <v>0</v>
      </c>
      <c r="BJ372" s="17" t="s">
        <v>82</v>
      </c>
      <c r="BK372" s="191">
        <f>ROUND(I372*H372,2)</f>
        <v>0</v>
      </c>
      <c r="BL372" s="17" t="s">
        <v>129</v>
      </c>
      <c r="BM372" s="190" t="s">
        <v>346</v>
      </c>
    </row>
    <row r="373" spans="1:65" s="2" customFormat="1" ht="78">
      <c r="A373" s="34"/>
      <c r="B373" s="35"/>
      <c r="C373" s="36"/>
      <c r="D373" s="194" t="s">
        <v>141</v>
      </c>
      <c r="E373" s="36"/>
      <c r="F373" s="225" t="s">
        <v>347</v>
      </c>
      <c r="G373" s="36"/>
      <c r="H373" s="36"/>
      <c r="I373" s="226"/>
      <c r="J373" s="36"/>
      <c r="K373" s="36"/>
      <c r="L373" s="39"/>
      <c r="M373" s="227"/>
      <c r="N373" s="228"/>
      <c r="O373" s="71"/>
      <c r="P373" s="71"/>
      <c r="Q373" s="71"/>
      <c r="R373" s="71"/>
      <c r="S373" s="71"/>
      <c r="T373" s="72"/>
      <c r="U373" s="34"/>
      <c r="V373" s="34"/>
      <c r="W373" s="34"/>
      <c r="X373" s="34"/>
      <c r="Y373" s="34"/>
      <c r="Z373" s="34"/>
      <c r="AA373" s="34"/>
      <c r="AB373" s="34"/>
      <c r="AC373" s="34"/>
      <c r="AD373" s="34"/>
      <c r="AE373" s="34"/>
      <c r="AT373" s="17" t="s">
        <v>141</v>
      </c>
      <c r="AU373" s="17" t="s">
        <v>82</v>
      </c>
    </row>
    <row r="374" spans="1:65" s="12" customFormat="1" ht="11.25">
      <c r="B374" s="192"/>
      <c r="C374" s="193"/>
      <c r="D374" s="194" t="s">
        <v>131</v>
      </c>
      <c r="E374" s="195" t="s">
        <v>1</v>
      </c>
      <c r="F374" s="196" t="s">
        <v>348</v>
      </c>
      <c r="G374" s="193"/>
      <c r="H374" s="195" t="s">
        <v>1</v>
      </c>
      <c r="I374" s="197"/>
      <c r="J374" s="193"/>
      <c r="K374" s="193"/>
      <c r="L374" s="198"/>
      <c r="M374" s="199"/>
      <c r="N374" s="200"/>
      <c r="O374" s="200"/>
      <c r="P374" s="200"/>
      <c r="Q374" s="200"/>
      <c r="R374" s="200"/>
      <c r="S374" s="200"/>
      <c r="T374" s="201"/>
      <c r="AT374" s="202" t="s">
        <v>131</v>
      </c>
      <c r="AU374" s="202" t="s">
        <v>82</v>
      </c>
      <c r="AV374" s="12" t="s">
        <v>82</v>
      </c>
      <c r="AW374" s="12" t="s">
        <v>30</v>
      </c>
      <c r="AX374" s="12" t="s">
        <v>74</v>
      </c>
      <c r="AY374" s="202" t="s">
        <v>122</v>
      </c>
    </row>
    <row r="375" spans="1:65" s="12" customFormat="1" ht="11.25">
      <c r="B375" s="192"/>
      <c r="C375" s="193"/>
      <c r="D375" s="194" t="s">
        <v>131</v>
      </c>
      <c r="E375" s="195" t="s">
        <v>1</v>
      </c>
      <c r="F375" s="196" t="s">
        <v>349</v>
      </c>
      <c r="G375" s="193"/>
      <c r="H375" s="195" t="s">
        <v>1</v>
      </c>
      <c r="I375" s="197"/>
      <c r="J375" s="193"/>
      <c r="K375" s="193"/>
      <c r="L375" s="198"/>
      <c r="M375" s="199"/>
      <c r="N375" s="200"/>
      <c r="O375" s="200"/>
      <c r="P375" s="200"/>
      <c r="Q375" s="200"/>
      <c r="R375" s="200"/>
      <c r="S375" s="200"/>
      <c r="T375" s="201"/>
      <c r="AT375" s="202" t="s">
        <v>131</v>
      </c>
      <c r="AU375" s="202" t="s">
        <v>82</v>
      </c>
      <c r="AV375" s="12" t="s">
        <v>82</v>
      </c>
      <c r="AW375" s="12" t="s">
        <v>30</v>
      </c>
      <c r="AX375" s="12" t="s">
        <v>74</v>
      </c>
      <c r="AY375" s="202" t="s">
        <v>122</v>
      </c>
    </row>
    <row r="376" spans="1:65" s="13" customFormat="1" ht="11.25">
      <c r="B376" s="203"/>
      <c r="C376" s="204"/>
      <c r="D376" s="194" t="s">
        <v>131</v>
      </c>
      <c r="E376" s="205" t="s">
        <v>1</v>
      </c>
      <c r="F376" s="206" t="s">
        <v>350</v>
      </c>
      <c r="G376" s="204"/>
      <c r="H376" s="207">
        <v>131.25899999999999</v>
      </c>
      <c r="I376" s="208"/>
      <c r="J376" s="204"/>
      <c r="K376" s="204"/>
      <c r="L376" s="209"/>
      <c r="M376" s="210"/>
      <c r="N376" s="211"/>
      <c r="O376" s="211"/>
      <c r="P376" s="211"/>
      <c r="Q376" s="211"/>
      <c r="R376" s="211"/>
      <c r="S376" s="211"/>
      <c r="T376" s="212"/>
      <c r="AT376" s="213" t="s">
        <v>131</v>
      </c>
      <c r="AU376" s="213" t="s">
        <v>82</v>
      </c>
      <c r="AV376" s="13" t="s">
        <v>84</v>
      </c>
      <c r="AW376" s="13" t="s">
        <v>30</v>
      </c>
      <c r="AX376" s="13" t="s">
        <v>74</v>
      </c>
      <c r="AY376" s="213" t="s">
        <v>122</v>
      </c>
    </row>
    <row r="377" spans="1:65" s="12" customFormat="1" ht="11.25">
      <c r="B377" s="192"/>
      <c r="C377" s="193"/>
      <c r="D377" s="194" t="s">
        <v>131</v>
      </c>
      <c r="E377" s="195" t="s">
        <v>1</v>
      </c>
      <c r="F377" s="196" t="s">
        <v>297</v>
      </c>
      <c r="G377" s="193"/>
      <c r="H377" s="195" t="s">
        <v>1</v>
      </c>
      <c r="I377" s="197"/>
      <c r="J377" s="193"/>
      <c r="K377" s="193"/>
      <c r="L377" s="198"/>
      <c r="M377" s="199"/>
      <c r="N377" s="200"/>
      <c r="O377" s="200"/>
      <c r="P377" s="200"/>
      <c r="Q377" s="200"/>
      <c r="R377" s="200"/>
      <c r="S377" s="200"/>
      <c r="T377" s="201"/>
      <c r="AT377" s="202" t="s">
        <v>131</v>
      </c>
      <c r="AU377" s="202" t="s">
        <v>82</v>
      </c>
      <c r="AV377" s="12" t="s">
        <v>82</v>
      </c>
      <c r="AW377" s="12" t="s">
        <v>30</v>
      </c>
      <c r="AX377" s="12" t="s">
        <v>74</v>
      </c>
      <c r="AY377" s="202" t="s">
        <v>122</v>
      </c>
    </row>
    <row r="378" spans="1:65" s="13" customFormat="1" ht="11.25">
      <c r="B378" s="203"/>
      <c r="C378" s="204"/>
      <c r="D378" s="194" t="s">
        <v>131</v>
      </c>
      <c r="E378" s="205" t="s">
        <v>1</v>
      </c>
      <c r="F378" s="206" t="s">
        <v>350</v>
      </c>
      <c r="G378" s="204"/>
      <c r="H378" s="207">
        <v>131.25899999999999</v>
      </c>
      <c r="I378" s="208"/>
      <c r="J378" s="204"/>
      <c r="K378" s="204"/>
      <c r="L378" s="209"/>
      <c r="M378" s="210"/>
      <c r="N378" s="211"/>
      <c r="O378" s="211"/>
      <c r="P378" s="211"/>
      <c r="Q378" s="211"/>
      <c r="R378" s="211"/>
      <c r="S378" s="211"/>
      <c r="T378" s="212"/>
      <c r="AT378" s="213" t="s">
        <v>131</v>
      </c>
      <c r="AU378" s="213" t="s">
        <v>82</v>
      </c>
      <c r="AV378" s="13" t="s">
        <v>84</v>
      </c>
      <c r="AW378" s="13" t="s">
        <v>30</v>
      </c>
      <c r="AX378" s="13" t="s">
        <v>74</v>
      </c>
      <c r="AY378" s="213" t="s">
        <v>122</v>
      </c>
    </row>
    <row r="379" spans="1:65" s="12" customFormat="1" ht="11.25">
      <c r="B379" s="192"/>
      <c r="C379" s="193"/>
      <c r="D379" s="194" t="s">
        <v>131</v>
      </c>
      <c r="E379" s="195" t="s">
        <v>1</v>
      </c>
      <c r="F379" s="196" t="s">
        <v>298</v>
      </c>
      <c r="G379" s="193"/>
      <c r="H379" s="195" t="s">
        <v>1</v>
      </c>
      <c r="I379" s="197"/>
      <c r="J379" s="193"/>
      <c r="K379" s="193"/>
      <c r="L379" s="198"/>
      <c r="M379" s="199"/>
      <c r="N379" s="200"/>
      <c r="O379" s="200"/>
      <c r="P379" s="200"/>
      <c r="Q379" s="200"/>
      <c r="R379" s="200"/>
      <c r="S379" s="200"/>
      <c r="T379" s="201"/>
      <c r="AT379" s="202" t="s">
        <v>131</v>
      </c>
      <c r="AU379" s="202" t="s">
        <v>82</v>
      </c>
      <c r="AV379" s="12" t="s">
        <v>82</v>
      </c>
      <c r="AW379" s="12" t="s">
        <v>30</v>
      </c>
      <c r="AX379" s="12" t="s">
        <v>74</v>
      </c>
      <c r="AY379" s="202" t="s">
        <v>122</v>
      </c>
    </row>
    <row r="380" spans="1:65" s="13" customFormat="1" ht="11.25">
      <c r="B380" s="203"/>
      <c r="C380" s="204"/>
      <c r="D380" s="194" t="s">
        <v>131</v>
      </c>
      <c r="E380" s="205" t="s">
        <v>1</v>
      </c>
      <c r="F380" s="206" t="s">
        <v>350</v>
      </c>
      <c r="G380" s="204"/>
      <c r="H380" s="207">
        <v>131.25899999999999</v>
      </c>
      <c r="I380" s="208"/>
      <c r="J380" s="204"/>
      <c r="K380" s="204"/>
      <c r="L380" s="209"/>
      <c r="M380" s="210"/>
      <c r="N380" s="211"/>
      <c r="O380" s="211"/>
      <c r="P380" s="211"/>
      <c r="Q380" s="211"/>
      <c r="R380" s="211"/>
      <c r="S380" s="211"/>
      <c r="T380" s="212"/>
      <c r="AT380" s="213" t="s">
        <v>131</v>
      </c>
      <c r="AU380" s="213" t="s">
        <v>82</v>
      </c>
      <c r="AV380" s="13" t="s">
        <v>84</v>
      </c>
      <c r="AW380" s="13" t="s">
        <v>30</v>
      </c>
      <c r="AX380" s="13" t="s">
        <v>74</v>
      </c>
      <c r="AY380" s="213" t="s">
        <v>122</v>
      </c>
    </row>
    <row r="381" spans="1:65" s="12" customFormat="1" ht="11.25">
      <c r="B381" s="192"/>
      <c r="C381" s="193"/>
      <c r="D381" s="194" t="s">
        <v>131</v>
      </c>
      <c r="E381" s="195" t="s">
        <v>1</v>
      </c>
      <c r="F381" s="196" t="s">
        <v>351</v>
      </c>
      <c r="G381" s="193"/>
      <c r="H381" s="195" t="s">
        <v>1</v>
      </c>
      <c r="I381" s="197"/>
      <c r="J381" s="193"/>
      <c r="K381" s="193"/>
      <c r="L381" s="198"/>
      <c r="M381" s="199"/>
      <c r="N381" s="200"/>
      <c r="O381" s="200"/>
      <c r="P381" s="200"/>
      <c r="Q381" s="200"/>
      <c r="R381" s="200"/>
      <c r="S381" s="200"/>
      <c r="T381" s="201"/>
      <c r="AT381" s="202" t="s">
        <v>131</v>
      </c>
      <c r="AU381" s="202" t="s">
        <v>82</v>
      </c>
      <c r="AV381" s="12" t="s">
        <v>82</v>
      </c>
      <c r="AW381" s="12" t="s">
        <v>30</v>
      </c>
      <c r="AX381" s="12" t="s">
        <v>74</v>
      </c>
      <c r="AY381" s="202" t="s">
        <v>122</v>
      </c>
    </row>
    <row r="382" spans="1:65" s="13" customFormat="1" ht="11.25">
      <c r="B382" s="203"/>
      <c r="C382" s="204"/>
      <c r="D382" s="194" t="s">
        <v>131</v>
      </c>
      <c r="E382" s="205" t="s">
        <v>1</v>
      </c>
      <c r="F382" s="206" t="s">
        <v>352</v>
      </c>
      <c r="G382" s="204"/>
      <c r="H382" s="207">
        <v>199.38</v>
      </c>
      <c r="I382" s="208"/>
      <c r="J382" s="204"/>
      <c r="K382" s="204"/>
      <c r="L382" s="209"/>
      <c r="M382" s="210"/>
      <c r="N382" s="211"/>
      <c r="O382" s="211"/>
      <c r="P382" s="211"/>
      <c r="Q382" s="211"/>
      <c r="R382" s="211"/>
      <c r="S382" s="211"/>
      <c r="T382" s="212"/>
      <c r="AT382" s="213" t="s">
        <v>131</v>
      </c>
      <c r="AU382" s="213" t="s">
        <v>82</v>
      </c>
      <c r="AV382" s="13" t="s">
        <v>84</v>
      </c>
      <c r="AW382" s="13" t="s">
        <v>30</v>
      </c>
      <c r="AX382" s="13" t="s">
        <v>74</v>
      </c>
      <c r="AY382" s="213" t="s">
        <v>122</v>
      </c>
    </row>
    <row r="383" spans="1:65" s="12" customFormat="1" ht="11.25">
      <c r="B383" s="192"/>
      <c r="C383" s="193"/>
      <c r="D383" s="194" t="s">
        <v>131</v>
      </c>
      <c r="E383" s="195" t="s">
        <v>1</v>
      </c>
      <c r="F383" s="196" t="s">
        <v>286</v>
      </c>
      <c r="G383" s="193"/>
      <c r="H383" s="195" t="s">
        <v>1</v>
      </c>
      <c r="I383" s="197"/>
      <c r="J383" s="193"/>
      <c r="K383" s="193"/>
      <c r="L383" s="198"/>
      <c r="M383" s="199"/>
      <c r="N383" s="200"/>
      <c r="O383" s="200"/>
      <c r="P383" s="200"/>
      <c r="Q383" s="200"/>
      <c r="R383" s="200"/>
      <c r="S383" s="200"/>
      <c r="T383" s="201"/>
      <c r="AT383" s="202" t="s">
        <v>131</v>
      </c>
      <c r="AU383" s="202" t="s">
        <v>82</v>
      </c>
      <c r="AV383" s="12" t="s">
        <v>82</v>
      </c>
      <c r="AW383" s="12" t="s">
        <v>30</v>
      </c>
      <c r="AX383" s="12" t="s">
        <v>74</v>
      </c>
      <c r="AY383" s="202" t="s">
        <v>122</v>
      </c>
    </row>
    <row r="384" spans="1:65" s="13" customFormat="1" ht="11.25">
      <c r="B384" s="203"/>
      <c r="C384" s="204"/>
      <c r="D384" s="194" t="s">
        <v>131</v>
      </c>
      <c r="E384" s="205" t="s">
        <v>1</v>
      </c>
      <c r="F384" s="206" t="s">
        <v>353</v>
      </c>
      <c r="G384" s="204"/>
      <c r="H384" s="207">
        <v>277.81799999999998</v>
      </c>
      <c r="I384" s="208"/>
      <c r="J384" s="204"/>
      <c r="K384" s="204"/>
      <c r="L384" s="209"/>
      <c r="M384" s="210"/>
      <c r="N384" s="211"/>
      <c r="O384" s="211"/>
      <c r="P384" s="211"/>
      <c r="Q384" s="211"/>
      <c r="R384" s="211"/>
      <c r="S384" s="211"/>
      <c r="T384" s="212"/>
      <c r="AT384" s="213" t="s">
        <v>131</v>
      </c>
      <c r="AU384" s="213" t="s">
        <v>82</v>
      </c>
      <c r="AV384" s="13" t="s">
        <v>84</v>
      </c>
      <c r="AW384" s="13" t="s">
        <v>30</v>
      </c>
      <c r="AX384" s="13" t="s">
        <v>74</v>
      </c>
      <c r="AY384" s="213" t="s">
        <v>122</v>
      </c>
    </row>
    <row r="385" spans="1:65" s="14" customFormat="1" ht="11.25">
      <c r="B385" s="214"/>
      <c r="C385" s="215"/>
      <c r="D385" s="194" t="s">
        <v>131</v>
      </c>
      <c r="E385" s="216" t="s">
        <v>1</v>
      </c>
      <c r="F385" s="217" t="s">
        <v>134</v>
      </c>
      <c r="G385" s="215"/>
      <c r="H385" s="218">
        <v>870.97499999999991</v>
      </c>
      <c r="I385" s="219"/>
      <c r="J385" s="215"/>
      <c r="K385" s="215"/>
      <c r="L385" s="220"/>
      <c r="M385" s="221"/>
      <c r="N385" s="222"/>
      <c r="O385" s="222"/>
      <c r="P385" s="222"/>
      <c r="Q385" s="222"/>
      <c r="R385" s="222"/>
      <c r="S385" s="222"/>
      <c r="T385" s="223"/>
      <c r="AT385" s="224" t="s">
        <v>131</v>
      </c>
      <c r="AU385" s="224" t="s">
        <v>82</v>
      </c>
      <c r="AV385" s="14" t="s">
        <v>129</v>
      </c>
      <c r="AW385" s="14" t="s">
        <v>30</v>
      </c>
      <c r="AX385" s="14" t="s">
        <v>82</v>
      </c>
      <c r="AY385" s="224" t="s">
        <v>122</v>
      </c>
    </row>
    <row r="386" spans="1:65" s="2" customFormat="1" ht="24.2" customHeight="1">
      <c r="A386" s="34"/>
      <c r="B386" s="35"/>
      <c r="C386" s="240" t="s">
        <v>354</v>
      </c>
      <c r="D386" s="240" t="s">
        <v>221</v>
      </c>
      <c r="E386" s="241" t="s">
        <v>355</v>
      </c>
      <c r="F386" s="242" t="s">
        <v>356</v>
      </c>
      <c r="G386" s="243" t="s">
        <v>214</v>
      </c>
      <c r="H386" s="244">
        <v>281.22000000000003</v>
      </c>
      <c r="I386" s="245"/>
      <c r="J386" s="246">
        <f>ROUND(I386*H386,2)</f>
        <v>0</v>
      </c>
      <c r="K386" s="242" t="s">
        <v>127</v>
      </c>
      <c r="L386" s="39"/>
      <c r="M386" s="247" t="s">
        <v>1</v>
      </c>
      <c r="N386" s="248" t="s">
        <v>39</v>
      </c>
      <c r="O386" s="71"/>
      <c r="P386" s="188">
        <f>O386*H386</f>
        <v>0</v>
      </c>
      <c r="Q386" s="188">
        <v>0</v>
      </c>
      <c r="R386" s="188">
        <f>Q386*H386</f>
        <v>0</v>
      </c>
      <c r="S386" s="188">
        <v>0</v>
      </c>
      <c r="T386" s="189">
        <f>S386*H386</f>
        <v>0</v>
      </c>
      <c r="U386" s="34"/>
      <c r="V386" s="34"/>
      <c r="W386" s="34"/>
      <c r="X386" s="34"/>
      <c r="Y386" s="34"/>
      <c r="Z386" s="34"/>
      <c r="AA386" s="34"/>
      <c r="AB386" s="34"/>
      <c r="AC386" s="34"/>
      <c r="AD386" s="34"/>
      <c r="AE386" s="34"/>
      <c r="AR386" s="190" t="s">
        <v>129</v>
      </c>
      <c r="AT386" s="190" t="s">
        <v>221</v>
      </c>
      <c r="AU386" s="190" t="s">
        <v>82</v>
      </c>
      <c r="AY386" s="17" t="s">
        <v>122</v>
      </c>
      <c r="BE386" s="191">
        <f>IF(N386="základní",J386,0)</f>
        <v>0</v>
      </c>
      <c r="BF386" s="191">
        <f>IF(N386="snížená",J386,0)</f>
        <v>0</v>
      </c>
      <c r="BG386" s="191">
        <f>IF(N386="zákl. přenesená",J386,0)</f>
        <v>0</v>
      </c>
      <c r="BH386" s="191">
        <f>IF(N386="sníž. přenesená",J386,0)</f>
        <v>0</v>
      </c>
      <c r="BI386" s="191">
        <f>IF(N386="nulová",J386,0)</f>
        <v>0</v>
      </c>
      <c r="BJ386" s="17" t="s">
        <v>82</v>
      </c>
      <c r="BK386" s="191">
        <f>ROUND(I386*H386,2)</f>
        <v>0</v>
      </c>
      <c r="BL386" s="17" t="s">
        <v>129</v>
      </c>
      <c r="BM386" s="190" t="s">
        <v>357</v>
      </c>
    </row>
    <row r="387" spans="1:65" s="2" customFormat="1" ht="39">
      <c r="A387" s="34"/>
      <c r="B387" s="35"/>
      <c r="C387" s="36"/>
      <c r="D387" s="194" t="s">
        <v>141</v>
      </c>
      <c r="E387" s="36"/>
      <c r="F387" s="225" t="s">
        <v>358</v>
      </c>
      <c r="G387" s="36"/>
      <c r="H387" s="36"/>
      <c r="I387" s="226"/>
      <c r="J387" s="36"/>
      <c r="K387" s="36"/>
      <c r="L387" s="39"/>
      <c r="M387" s="227"/>
      <c r="N387" s="228"/>
      <c r="O387" s="71"/>
      <c r="P387" s="71"/>
      <c r="Q387" s="71"/>
      <c r="R387" s="71"/>
      <c r="S387" s="71"/>
      <c r="T387" s="72"/>
      <c r="U387" s="34"/>
      <c r="V387" s="34"/>
      <c r="W387" s="34"/>
      <c r="X387" s="34"/>
      <c r="Y387" s="34"/>
      <c r="Z387" s="34"/>
      <c r="AA387" s="34"/>
      <c r="AB387" s="34"/>
      <c r="AC387" s="34"/>
      <c r="AD387" s="34"/>
      <c r="AE387" s="34"/>
      <c r="AT387" s="17" t="s">
        <v>141</v>
      </c>
      <c r="AU387" s="17" t="s">
        <v>82</v>
      </c>
    </row>
    <row r="388" spans="1:65" s="12" customFormat="1" ht="11.25">
      <c r="B388" s="192"/>
      <c r="C388" s="193"/>
      <c r="D388" s="194" t="s">
        <v>131</v>
      </c>
      <c r="E388" s="195" t="s">
        <v>1</v>
      </c>
      <c r="F388" s="196" t="s">
        <v>359</v>
      </c>
      <c r="G388" s="193"/>
      <c r="H388" s="195" t="s">
        <v>1</v>
      </c>
      <c r="I388" s="197"/>
      <c r="J388" s="193"/>
      <c r="K388" s="193"/>
      <c r="L388" s="198"/>
      <c r="M388" s="199"/>
      <c r="N388" s="200"/>
      <c r="O388" s="200"/>
      <c r="P388" s="200"/>
      <c r="Q388" s="200"/>
      <c r="R388" s="200"/>
      <c r="S388" s="200"/>
      <c r="T388" s="201"/>
      <c r="AT388" s="202" t="s">
        <v>131</v>
      </c>
      <c r="AU388" s="202" t="s">
        <v>82</v>
      </c>
      <c r="AV388" s="12" t="s">
        <v>82</v>
      </c>
      <c r="AW388" s="12" t="s">
        <v>30</v>
      </c>
      <c r="AX388" s="12" t="s">
        <v>74</v>
      </c>
      <c r="AY388" s="202" t="s">
        <v>122</v>
      </c>
    </row>
    <row r="389" spans="1:65" s="12" customFormat="1" ht="11.25">
      <c r="B389" s="192"/>
      <c r="C389" s="193"/>
      <c r="D389" s="194" t="s">
        <v>131</v>
      </c>
      <c r="E389" s="195" t="s">
        <v>1</v>
      </c>
      <c r="F389" s="196" t="s">
        <v>360</v>
      </c>
      <c r="G389" s="193"/>
      <c r="H389" s="195" t="s">
        <v>1</v>
      </c>
      <c r="I389" s="197"/>
      <c r="J389" s="193"/>
      <c r="K389" s="193"/>
      <c r="L389" s="198"/>
      <c r="M389" s="199"/>
      <c r="N389" s="200"/>
      <c r="O389" s="200"/>
      <c r="P389" s="200"/>
      <c r="Q389" s="200"/>
      <c r="R389" s="200"/>
      <c r="S389" s="200"/>
      <c r="T389" s="201"/>
      <c r="AT389" s="202" t="s">
        <v>131</v>
      </c>
      <c r="AU389" s="202" t="s">
        <v>82</v>
      </c>
      <c r="AV389" s="12" t="s">
        <v>82</v>
      </c>
      <c r="AW389" s="12" t="s">
        <v>30</v>
      </c>
      <c r="AX389" s="12" t="s">
        <v>74</v>
      </c>
      <c r="AY389" s="202" t="s">
        <v>122</v>
      </c>
    </row>
    <row r="390" spans="1:65" s="13" customFormat="1" ht="11.25">
      <c r="B390" s="203"/>
      <c r="C390" s="204"/>
      <c r="D390" s="194" t="s">
        <v>131</v>
      </c>
      <c r="E390" s="205" t="s">
        <v>1</v>
      </c>
      <c r="F390" s="206" t="s">
        <v>361</v>
      </c>
      <c r="G390" s="204"/>
      <c r="H390" s="207">
        <v>152.79</v>
      </c>
      <c r="I390" s="208"/>
      <c r="J390" s="204"/>
      <c r="K390" s="204"/>
      <c r="L390" s="209"/>
      <c r="M390" s="210"/>
      <c r="N390" s="211"/>
      <c r="O390" s="211"/>
      <c r="P390" s="211"/>
      <c r="Q390" s="211"/>
      <c r="R390" s="211"/>
      <c r="S390" s="211"/>
      <c r="T390" s="212"/>
      <c r="AT390" s="213" t="s">
        <v>131</v>
      </c>
      <c r="AU390" s="213" t="s">
        <v>82</v>
      </c>
      <c r="AV390" s="13" t="s">
        <v>84</v>
      </c>
      <c r="AW390" s="13" t="s">
        <v>30</v>
      </c>
      <c r="AX390" s="13" t="s">
        <v>74</v>
      </c>
      <c r="AY390" s="213" t="s">
        <v>122</v>
      </c>
    </row>
    <row r="391" spans="1:65" s="12" customFormat="1" ht="11.25">
      <c r="B391" s="192"/>
      <c r="C391" s="193"/>
      <c r="D391" s="194" t="s">
        <v>131</v>
      </c>
      <c r="E391" s="195" t="s">
        <v>1</v>
      </c>
      <c r="F391" s="196" t="s">
        <v>172</v>
      </c>
      <c r="G391" s="193"/>
      <c r="H391" s="195" t="s">
        <v>1</v>
      </c>
      <c r="I391" s="197"/>
      <c r="J391" s="193"/>
      <c r="K391" s="193"/>
      <c r="L391" s="198"/>
      <c r="M391" s="199"/>
      <c r="N391" s="200"/>
      <c r="O391" s="200"/>
      <c r="P391" s="200"/>
      <c r="Q391" s="200"/>
      <c r="R391" s="200"/>
      <c r="S391" s="200"/>
      <c r="T391" s="201"/>
      <c r="AT391" s="202" t="s">
        <v>131</v>
      </c>
      <c r="AU391" s="202" t="s">
        <v>82</v>
      </c>
      <c r="AV391" s="12" t="s">
        <v>82</v>
      </c>
      <c r="AW391" s="12" t="s">
        <v>30</v>
      </c>
      <c r="AX391" s="12" t="s">
        <v>74</v>
      </c>
      <c r="AY391" s="202" t="s">
        <v>122</v>
      </c>
    </row>
    <row r="392" spans="1:65" s="13" customFormat="1" ht="11.25">
      <c r="B392" s="203"/>
      <c r="C392" s="204"/>
      <c r="D392" s="194" t="s">
        <v>131</v>
      </c>
      <c r="E392" s="205" t="s">
        <v>1</v>
      </c>
      <c r="F392" s="206" t="s">
        <v>362</v>
      </c>
      <c r="G392" s="204"/>
      <c r="H392" s="207">
        <v>28.8</v>
      </c>
      <c r="I392" s="208"/>
      <c r="J392" s="204"/>
      <c r="K392" s="204"/>
      <c r="L392" s="209"/>
      <c r="M392" s="210"/>
      <c r="N392" s="211"/>
      <c r="O392" s="211"/>
      <c r="P392" s="211"/>
      <c r="Q392" s="211"/>
      <c r="R392" s="211"/>
      <c r="S392" s="211"/>
      <c r="T392" s="212"/>
      <c r="AT392" s="213" t="s">
        <v>131</v>
      </c>
      <c r="AU392" s="213" t="s">
        <v>82</v>
      </c>
      <c r="AV392" s="13" t="s">
        <v>84</v>
      </c>
      <c r="AW392" s="13" t="s">
        <v>30</v>
      </c>
      <c r="AX392" s="13" t="s">
        <v>74</v>
      </c>
      <c r="AY392" s="213" t="s">
        <v>122</v>
      </c>
    </row>
    <row r="393" spans="1:65" s="12" customFormat="1" ht="11.25">
      <c r="B393" s="192"/>
      <c r="C393" s="193"/>
      <c r="D393" s="194" t="s">
        <v>131</v>
      </c>
      <c r="E393" s="195" t="s">
        <v>1</v>
      </c>
      <c r="F393" s="196" t="s">
        <v>174</v>
      </c>
      <c r="G393" s="193"/>
      <c r="H393" s="195" t="s">
        <v>1</v>
      </c>
      <c r="I393" s="197"/>
      <c r="J393" s="193"/>
      <c r="K393" s="193"/>
      <c r="L393" s="198"/>
      <c r="M393" s="199"/>
      <c r="N393" s="200"/>
      <c r="O393" s="200"/>
      <c r="P393" s="200"/>
      <c r="Q393" s="200"/>
      <c r="R393" s="200"/>
      <c r="S393" s="200"/>
      <c r="T393" s="201"/>
      <c r="AT393" s="202" t="s">
        <v>131</v>
      </c>
      <c r="AU393" s="202" t="s">
        <v>82</v>
      </c>
      <c r="AV393" s="12" t="s">
        <v>82</v>
      </c>
      <c r="AW393" s="12" t="s">
        <v>30</v>
      </c>
      <c r="AX393" s="12" t="s">
        <v>74</v>
      </c>
      <c r="AY393" s="202" t="s">
        <v>122</v>
      </c>
    </row>
    <row r="394" spans="1:65" s="13" customFormat="1" ht="11.25">
      <c r="B394" s="203"/>
      <c r="C394" s="204"/>
      <c r="D394" s="194" t="s">
        <v>131</v>
      </c>
      <c r="E394" s="205" t="s">
        <v>1</v>
      </c>
      <c r="F394" s="206" t="s">
        <v>363</v>
      </c>
      <c r="G394" s="204"/>
      <c r="H394" s="207">
        <v>23.1</v>
      </c>
      <c r="I394" s="208"/>
      <c r="J394" s="204"/>
      <c r="K394" s="204"/>
      <c r="L394" s="209"/>
      <c r="M394" s="210"/>
      <c r="N394" s="211"/>
      <c r="O394" s="211"/>
      <c r="P394" s="211"/>
      <c r="Q394" s="211"/>
      <c r="R394" s="211"/>
      <c r="S394" s="211"/>
      <c r="T394" s="212"/>
      <c r="AT394" s="213" t="s">
        <v>131</v>
      </c>
      <c r="AU394" s="213" t="s">
        <v>82</v>
      </c>
      <c r="AV394" s="13" t="s">
        <v>84</v>
      </c>
      <c r="AW394" s="13" t="s">
        <v>30</v>
      </c>
      <c r="AX394" s="13" t="s">
        <v>74</v>
      </c>
      <c r="AY394" s="213" t="s">
        <v>122</v>
      </c>
    </row>
    <row r="395" spans="1:65" s="12" customFormat="1" ht="11.25">
      <c r="B395" s="192"/>
      <c r="C395" s="193"/>
      <c r="D395" s="194" t="s">
        <v>131</v>
      </c>
      <c r="E395" s="195" t="s">
        <v>1</v>
      </c>
      <c r="F395" s="196" t="s">
        <v>364</v>
      </c>
      <c r="G395" s="193"/>
      <c r="H395" s="195" t="s">
        <v>1</v>
      </c>
      <c r="I395" s="197"/>
      <c r="J395" s="193"/>
      <c r="K395" s="193"/>
      <c r="L395" s="198"/>
      <c r="M395" s="199"/>
      <c r="N395" s="200"/>
      <c r="O395" s="200"/>
      <c r="P395" s="200"/>
      <c r="Q395" s="200"/>
      <c r="R395" s="200"/>
      <c r="S395" s="200"/>
      <c r="T395" s="201"/>
      <c r="AT395" s="202" t="s">
        <v>131</v>
      </c>
      <c r="AU395" s="202" t="s">
        <v>82</v>
      </c>
      <c r="AV395" s="12" t="s">
        <v>82</v>
      </c>
      <c r="AW395" s="12" t="s">
        <v>30</v>
      </c>
      <c r="AX395" s="12" t="s">
        <v>74</v>
      </c>
      <c r="AY395" s="202" t="s">
        <v>122</v>
      </c>
    </row>
    <row r="396" spans="1:65" s="13" customFormat="1" ht="11.25">
      <c r="B396" s="203"/>
      <c r="C396" s="204"/>
      <c r="D396" s="194" t="s">
        <v>131</v>
      </c>
      <c r="E396" s="205" t="s">
        <v>1</v>
      </c>
      <c r="F396" s="206" t="s">
        <v>365</v>
      </c>
      <c r="G396" s="204"/>
      <c r="H396" s="207">
        <v>76.53</v>
      </c>
      <c r="I396" s="208"/>
      <c r="J396" s="204"/>
      <c r="K396" s="204"/>
      <c r="L396" s="209"/>
      <c r="M396" s="210"/>
      <c r="N396" s="211"/>
      <c r="O396" s="211"/>
      <c r="P396" s="211"/>
      <c r="Q396" s="211"/>
      <c r="R396" s="211"/>
      <c r="S396" s="211"/>
      <c r="T396" s="212"/>
      <c r="AT396" s="213" t="s">
        <v>131</v>
      </c>
      <c r="AU396" s="213" t="s">
        <v>82</v>
      </c>
      <c r="AV396" s="13" t="s">
        <v>84</v>
      </c>
      <c r="AW396" s="13" t="s">
        <v>30</v>
      </c>
      <c r="AX396" s="13" t="s">
        <v>74</v>
      </c>
      <c r="AY396" s="213" t="s">
        <v>122</v>
      </c>
    </row>
    <row r="397" spans="1:65" s="14" customFormat="1" ht="11.25">
      <c r="B397" s="214"/>
      <c r="C397" s="215"/>
      <c r="D397" s="194" t="s">
        <v>131</v>
      </c>
      <c r="E397" s="216" t="s">
        <v>1</v>
      </c>
      <c r="F397" s="217" t="s">
        <v>134</v>
      </c>
      <c r="G397" s="215"/>
      <c r="H397" s="218">
        <v>281.22000000000003</v>
      </c>
      <c r="I397" s="219"/>
      <c r="J397" s="215"/>
      <c r="K397" s="215"/>
      <c r="L397" s="220"/>
      <c r="M397" s="221"/>
      <c r="N397" s="222"/>
      <c r="O397" s="222"/>
      <c r="P397" s="222"/>
      <c r="Q397" s="222"/>
      <c r="R397" s="222"/>
      <c r="S397" s="222"/>
      <c r="T397" s="223"/>
      <c r="AT397" s="224" t="s">
        <v>131</v>
      </c>
      <c r="AU397" s="224" t="s">
        <v>82</v>
      </c>
      <c r="AV397" s="14" t="s">
        <v>129</v>
      </c>
      <c r="AW397" s="14" t="s">
        <v>30</v>
      </c>
      <c r="AX397" s="14" t="s">
        <v>82</v>
      </c>
      <c r="AY397" s="224" t="s">
        <v>122</v>
      </c>
    </row>
    <row r="398" spans="1:65" s="2" customFormat="1" ht="16.5" customHeight="1">
      <c r="A398" s="34"/>
      <c r="B398" s="35"/>
      <c r="C398" s="240" t="s">
        <v>366</v>
      </c>
      <c r="D398" s="240" t="s">
        <v>221</v>
      </c>
      <c r="E398" s="241" t="s">
        <v>367</v>
      </c>
      <c r="F398" s="242" t="s">
        <v>368</v>
      </c>
      <c r="G398" s="243" t="s">
        <v>224</v>
      </c>
      <c r="H398" s="244">
        <v>14.061999999999999</v>
      </c>
      <c r="I398" s="245"/>
      <c r="J398" s="246">
        <f>ROUND(I398*H398,2)</f>
        <v>0</v>
      </c>
      <c r="K398" s="242" t="s">
        <v>127</v>
      </c>
      <c r="L398" s="39"/>
      <c r="M398" s="247" t="s">
        <v>1</v>
      </c>
      <c r="N398" s="248" t="s">
        <v>39</v>
      </c>
      <c r="O398" s="71"/>
      <c r="P398" s="188">
        <f>O398*H398</f>
        <v>0</v>
      </c>
      <c r="Q398" s="188">
        <v>0</v>
      </c>
      <c r="R398" s="188">
        <f>Q398*H398</f>
        <v>0</v>
      </c>
      <c r="S398" s="188">
        <v>0</v>
      </c>
      <c r="T398" s="189">
        <f>S398*H398</f>
        <v>0</v>
      </c>
      <c r="U398" s="34"/>
      <c r="V398" s="34"/>
      <c r="W398" s="34"/>
      <c r="X398" s="34"/>
      <c r="Y398" s="34"/>
      <c r="Z398" s="34"/>
      <c r="AA398" s="34"/>
      <c r="AB398" s="34"/>
      <c r="AC398" s="34"/>
      <c r="AD398" s="34"/>
      <c r="AE398" s="34"/>
      <c r="AR398" s="190" t="s">
        <v>129</v>
      </c>
      <c r="AT398" s="190" t="s">
        <v>221</v>
      </c>
      <c r="AU398" s="190" t="s">
        <v>82</v>
      </c>
      <c r="AY398" s="17" t="s">
        <v>122</v>
      </c>
      <c r="BE398" s="191">
        <f>IF(N398="základní",J398,0)</f>
        <v>0</v>
      </c>
      <c r="BF398" s="191">
        <f>IF(N398="snížená",J398,0)</f>
        <v>0</v>
      </c>
      <c r="BG398" s="191">
        <f>IF(N398="zákl. přenesená",J398,0)</f>
        <v>0</v>
      </c>
      <c r="BH398" s="191">
        <f>IF(N398="sníž. přenesená",J398,0)</f>
        <v>0</v>
      </c>
      <c r="BI398" s="191">
        <f>IF(N398="nulová",J398,0)</f>
        <v>0</v>
      </c>
      <c r="BJ398" s="17" t="s">
        <v>82</v>
      </c>
      <c r="BK398" s="191">
        <f>ROUND(I398*H398,2)</f>
        <v>0</v>
      </c>
      <c r="BL398" s="17" t="s">
        <v>129</v>
      </c>
      <c r="BM398" s="190" t="s">
        <v>369</v>
      </c>
    </row>
    <row r="399" spans="1:65" s="2" customFormat="1" ht="48.75">
      <c r="A399" s="34"/>
      <c r="B399" s="35"/>
      <c r="C399" s="36"/>
      <c r="D399" s="194" t="s">
        <v>141</v>
      </c>
      <c r="E399" s="36"/>
      <c r="F399" s="225" t="s">
        <v>370</v>
      </c>
      <c r="G399" s="36"/>
      <c r="H399" s="36"/>
      <c r="I399" s="226"/>
      <c r="J399" s="36"/>
      <c r="K399" s="36"/>
      <c r="L399" s="39"/>
      <c r="M399" s="227"/>
      <c r="N399" s="228"/>
      <c r="O399" s="71"/>
      <c r="P399" s="71"/>
      <c r="Q399" s="71"/>
      <c r="R399" s="71"/>
      <c r="S399" s="71"/>
      <c r="T399" s="72"/>
      <c r="U399" s="34"/>
      <c r="V399" s="34"/>
      <c r="W399" s="34"/>
      <c r="X399" s="34"/>
      <c r="Y399" s="34"/>
      <c r="Z399" s="34"/>
      <c r="AA399" s="34"/>
      <c r="AB399" s="34"/>
      <c r="AC399" s="34"/>
      <c r="AD399" s="34"/>
      <c r="AE399" s="34"/>
      <c r="AT399" s="17" t="s">
        <v>141</v>
      </c>
      <c r="AU399" s="17" t="s">
        <v>82</v>
      </c>
    </row>
    <row r="400" spans="1:65" s="12" customFormat="1" ht="11.25">
      <c r="B400" s="192"/>
      <c r="C400" s="193"/>
      <c r="D400" s="194" t="s">
        <v>131</v>
      </c>
      <c r="E400" s="195" t="s">
        <v>1</v>
      </c>
      <c r="F400" s="196" t="s">
        <v>371</v>
      </c>
      <c r="G400" s="193"/>
      <c r="H400" s="195" t="s">
        <v>1</v>
      </c>
      <c r="I400" s="197"/>
      <c r="J400" s="193"/>
      <c r="K400" s="193"/>
      <c r="L400" s="198"/>
      <c r="M400" s="199"/>
      <c r="N400" s="200"/>
      <c r="O400" s="200"/>
      <c r="P400" s="200"/>
      <c r="Q400" s="200"/>
      <c r="R400" s="200"/>
      <c r="S400" s="200"/>
      <c r="T400" s="201"/>
      <c r="AT400" s="202" t="s">
        <v>131</v>
      </c>
      <c r="AU400" s="202" t="s">
        <v>82</v>
      </c>
      <c r="AV400" s="12" t="s">
        <v>82</v>
      </c>
      <c r="AW400" s="12" t="s">
        <v>30</v>
      </c>
      <c r="AX400" s="12" t="s">
        <v>74</v>
      </c>
      <c r="AY400" s="202" t="s">
        <v>122</v>
      </c>
    </row>
    <row r="401" spans="1:65" s="12" customFormat="1" ht="11.25">
      <c r="B401" s="192"/>
      <c r="C401" s="193"/>
      <c r="D401" s="194" t="s">
        <v>131</v>
      </c>
      <c r="E401" s="195" t="s">
        <v>1</v>
      </c>
      <c r="F401" s="196" t="s">
        <v>360</v>
      </c>
      <c r="G401" s="193"/>
      <c r="H401" s="195" t="s">
        <v>1</v>
      </c>
      <c r="I401" s="197"/>
      <c r="J401" s="193"/>
      <c r="K401" s="193"/>
      <c r="L401" s="198"/>
      <c r="M401" s="199"/>
      <c r="N401" s="200"/>
      <c r="O401" s="200"/>
      <c r="P401" s="200"/>
      <c r="Q401" s="200"/>
      <c r="R401" s="200"/>
      <c r="S401" s="200"/>
      <c r="T401" s="201"/>
      <c r="AT401" s="202" t="s">
        <v>131</v>
      </c>
      <c r="AU401" s="202" t="s">
        <v>82</v>
      </c>
      <c r="AV401" s="12" t="s">
        <v>82</v>
      </c>
      <c r="AW401" s="12" t="s">
        <v>30</v>
      </c>
      <c r="AX401" s="12" t="s">
        <v>74</v>
      </c>
      <c r="AY401" s="202" t="s">
        <v>122</v>
      </c>
    </row>
    <row r="402" spans="1:65" s="13" customFormat="1" ht="11.25">
      <c r="B402" s="203"/>
      <c r="C402" s="204"/>
      <c r="D402" s="194" t="s">
        <v>131</v>
      </c>
      <c r="E402" s="205" t="s">
        <v>1</v>
      </c>
      <c r="F402" s="206" t="s">
        <v>372</v>
      </c>
      <c r="G402" s="204"/>
      <c r="H402" s="207">
        <v>7.64</v>
      </c>
      <c r="I402" s="208"/>
      <c r="J402" s="204"/>
      <c r="K402" s="204"/>
      <c r="L402" s="209"/>
      <c r="M402" s="210"/>
      <c r="N402" s="211"/>
      <c r="O402" s="211"/>
      <c r="P402" s="211"/>
      <c r="Q402" s="211"/>
      <c r="R402" s="211"/>
      <c r="S402" s="211"/>
      <c r="T402" s="212"/>
      <c r="AT402" s="213" t="s">
        <v>131</v>
      </c>
      <c r="AU402" s="213" t="s">
        <v>82</v>
      </c>
      <c r="AV402" s="13" t="s">
        <v>84</v>
      </c>
      <c r="AW402" s="13" t="s">
        <v>30</v>
      </c>
      <c r="AX402" s="13" t="s">
        <v>74</v>
      </c>
      <c r="AY402" s="213" t="s">
        <v>122</v>
      </c>
    </row>
    <row r="403" spans="1:65" s="12" customFormat="1" ht="11.25">
      <c r="B403" s="192"/>
      <c r="C403" s="193"/>
      <c r="D403" s="194" t="s">
        <v>131</v>
      </c>
      <c r="E403" s="195" t="s">
        <v>1</v>
      </c>
      <c r="F403" s="196" t="s">
        <v>172</v>
      </c>
      <c r="G403" s="193"/>
      <c r="H403" s="195" t="s">
        <v>1</v>
      </c>
      <c r="I403" s="197"/>
      <c r="J403" s="193"/>
      <c r="K403" s="193"/>
      <c r="L403" s="198"/>
      <c r="M403" s="199"/>
      <c r="N403" s="200"/>
      <c r="O403" s="200"/>
      <c r="P403" s="200"/>
      <c r="Q403" s="200"/>
      <c r="R403" s="200"/>
      <c r="S403" s="200"/>
      <c r="T403" s="201"/>
      <c r="AT403" s="202" t="s">
        <v>131</v>
      </c>
      <c r="AU403" s="202" t="s">
        <v>82</v>
      </c>
      <c r="AV403" s="12" t="s">
        <v>82</v>
      </c>
      <c r="AW403" s="12" t="s">
        <v>30</v>
      </c>
      <c r="AX403" s="12" t="s">
        <v>74</v>
      </c>
      <c r="AY403" s="202" t="s">
        <v>122</v>
      </c>
    </row>
    <row r="404" spans="1:65" s="13" customFormat="1" ht="11.25">
      <c r="B404" s="203"/>
      <c r="C404" s="204"/>
      <c r="D404" s="194" t="s">
        <v>131</v>
      </c>
      <c r="E404" s="205" t="s">
        <v>1</v>
      </c>
      <c r="F404" s="206" t="s">
        <v>373</v>
      </c>
      <c r="G404" s="204"/>
      <c r="H404" s="207">
        <v>1.44</v>
      </c>
      <c r="I404" s="208"/>
      <c r="J404" s="204"/>
      <c r="K404" s="204"/>
      <c r="L404" s="209"/>
      <c r="M404" s="210"/>
      <c r="N404" s="211"/>
      <c r="O404" s="211"/>
      <c r="P404" s="211"/>
      <c r="Q404" s="211"/>
      <c r="R404" s="211"/>
      <c r="S404" s="211"/>
      <c r="T404" s="212"/>
      <c r="AT404" s="213" t="s">
        <v>131</v>
      </c>
      <c r="AU404" s="213" t="s">
        <v>82</v>
      </c>
      <c r="AV404" s="13" t="s">
        <v>84</v>
      </c>
      <c r="AW404" s="13" t="s">
        <v>30</v>
      </c>
      <c r="AX404" s="13" t="s">
        <v>74</v>
      </c>
      <c r="AY404" s="213" t="s">
        <v>122</v>
      </c>
    </row>
    <row r="405" spans="1:65" s="12" customFormat="1" ht="11.25">
      <c r="B405" s="192"/>
      <c r="C405" s="193"/>
      <c r="D405" s="194" t="s">
        <v>131</v>
      </c>
      <c r="E405" s="195" t="s">
        <v>1</v>
      </c>
      <c r="F405" s="196" t="s">
        <v>174</v>
      </c>
      <c r="G405" s="193"/>
      <c r="H405" s="195" t="s">
        <v>1</v>
      </c>
      <c r="I405" s="197"/>
      <c r="J405" s="193"/>
      <c r="K405" s="193"/>
      <c r="L405" s="198"/>
      <c r="M405" s="199"/>
      <c r="N405" s="200"/>
      <c r="O405" s="200"/>
      <c r="P405" s="200"/>
      <c r="Q405" s="200"/>
      <c r="R405" s="200"/>
      <c r="S405" s="200"/>
      <c r="T405" s="201"/>
      <c r="AT405" s="202" t="s">
        <v>131</v>
      </c>
      <c r="AU405" s="202" t="s">
        <v>82</v>
      </c>
      <c r="AV405" s="12" t="s">
        <v>82</v>
      </c>
      <c r="AW405" s="12" t="s">
        <v>30</v>
      </c>
      <c r="AX405" s="12" t="s">
        <v>74</v>
      </c>
      <c r="AY405" s="202" t="s">
        <v>122</v>
      </c>
    </row>
    <row r="406" spans="1:65" s="13" customFormat="1" ht="11.25">
      <c r="B406" s="203"/>
      <c r="C406" s="204"/>
      <c r="D406" s="194" t="s">
        <v>131</v>
      </c>
      <c r="E406" s="205" t="s">
        <v>1</v>
      </c>
      <c r="F406" s="206" t="s">
        <v>374</v>
      </c>
      <c r="G406" s="204"/>
      <c r="H406" s="207">
        <v>1.155</v>
      </c>
      <c r="I406" s="208"/>
      <c r="J406" s="204"/>
      <c r="K406" s="204"/>
      <c r="L406" s="209"/>
      <c r="M406" s="210"/>
      <c r="N406" s="211"/>
      <c r="O406" s="211"/>
      <c r="P406" s="211"/>
      <c r="Q406" s="211"/>
      <c r="R406" s="211"/>
      <c r="S406" s="211"/>
      <c r="T406" s="212"/>
      <c r="AT406" s="213" t="s">
        <v>131</v>
      </c>
      <c r="AU406" s="213" t="s">
        <v>82</v>
      </c>
      <c r="AV406" s="13" t="s">
        <v>84</v>
      </c>
      <c r="AW406" s="13" t="s">
        <v>30</v>
      </c>
      <c r="AX406" s="13" t="s">
        <v>74</v>
      </c>
      <c r="AY406" s="213" t="s">
        <v>122</v>
      </c>
    </row>
    <row r="407" spans="1:65" s="12" customFormat="1" ht="11.25">
      <c r="B407" s="192"/>
      <c r="C407" s="193"/>
      <c r="D407" s="194" t="s">
        <v>131</v>
      </c>
      <c r="E407" s="195" t="s">
        <v>1</v>
      </c>
      <c r="F407" s="196" t="s">
        <v>364</v>
      </c>
      <c r="G407" s="193"/>
      <c r="H407" s="195" t="s">
        <v>1</v>
      </c>
      <c r="I407" s="197"/>
      <c r="J407" s="193"/>
      <c r="K407" s="193"/>
      <c r="L407" s="198"/>
      <c r="M407" s="199"/>
      <c r="N407" s="200"/>
      <c r="O407" s="200"/>
      <c r="P407" s="200"/>
      <c r="Q407" s="200"/>
      <c r="R407" s="200"/>
      <c r="S407" s="200"/>
      <c r="T407" s="201"/>
      <c r="AT407" s="202" t="s">
        <v>131</v>
      </c>
      <c r="AU407" s="202" t="s">
        <v>82</v>
      </c>
      <c r="AV407" s="12" t="s">
        <v>82</v>
      </c>
      <c r="AW407" s="12" t="s">
        <v>30</v>
      </c>
      <c r="AX407" s="12" t="s">
        <v>74</v>
      </c>
      <c r="AY407" s="202" t="s">
        <v>122</v>
      </c>
    </row>
    <row r="408" spans="1:65" s="13" customFormat="1" ht="11.25">
      <c r="B408" s="203"/>
      <c r="C408" s="204"/>
      <c r="D408" s="194" t="s">
        <v>131</v>
      </c>
      <c r="E408" s="205" t="s">
        <v>1</v>
      </c>
      <c r="F408" s="206" t="s">
        <v>375</v>
      </c>
      <c r="G408" s="204"/>
      <c r="H408" s="207">
        <v>3.827</v>
      </c>
      <c r="I408" s="208"/>
      <c r="J408" s="204"/>
      <c r="K408" s="204"/>
      <c r="L408" s="209"/>
      <c r="M408" s="210"/>
      <c r="N408" s="211"/>
      <c r="O408" s="211"/>
      <c r="P408" s="211"/>
      <c r="Q408" s="211"/>
      <c r="R408" s="211"/>
      <c r="S408" s="211"/>
      <c r="T408" s="212"/>
      <c r="AT408" s="213" t="s">
        <v>131</v>
      </c>
      <c r="AU408" s="213" t="s">
        <v>82</v>
      </c>
      <c r="AV408" s="13" t="s">
        <v>84</v>
      </c>
      <c r="AW408" s="13" t="s">
        <v>30</v>
      </c>
      <c r="AX408" s="13" t="s">
        <v>74</v>
      </c>
      <c r="AY408" s="213" t="s">
        <v>122</v>
      </c>
    </row>
    <row r="409" spans="1:65" s="14" customFormat="1" ht="11.25">
      <c r="B409" s="214"/>
      <c r="C409" s="215"/>
      <c r="D409" s="194" t="s">
        <v>131</v>
      </c>
      <c r="E409" s="216" t="s">
        <v>1</v>
      </c>
      <c r="F409" s="217" t="s">
        <v>134</v>
      </c>
      <c r="G409" s="215"/>
      <c r="H409" s="218">
        <v>14.061999999999999</v>
      </c>
      <c r="I409" s="219"/>
      <c r="J409" s="215"/>
      <c r="K409" s="215"/>
      <c r="L409" s="220"/>
      <c r="M409" s="221"/>
      <c r="N409" s="222"/>
      <c r="O409" s="222"/>
      <c r="P409" s="222"/>
      <c r="Q409" s="222"/>
      <c r="R409" s="222"/>
      <c r="S409" s="222"/>
      <c r="T409" s="223"/>
      <c r="AT409" s="224" t="s">
        <v>131</v>
      </c>
      <c r="AU409" s="224" t="s">
        <v>82</v>
      </c>
      <c r="AV409" s="14" t="s">
        <v>129</v>
      </c>
      <c r="AW409" s="14" t="s">
        <v>30</v>
      </c>
      <c r="AX409" s="14" t="s">
        <v>82</v>
      </c>
      <c r="AY409" s="224" t="s">
        <v>122</v>
      </c>
    </row>
    <row r="410" spans="1:65" s="2" customFormat="1" ht="37.9" customHeight="1">
      <c r="A410" s="34"/>
      <c r="B410" s="35"/>
      <c r="C410" s="240" t="s">
        <v>376</v>
      </c>
      <c r="D410" s="240" t="s">
        <v>221</v>
      </c>
      <c r="E410" s="241" t="s">
        <v>377</v>
      </c>
      <c r="F410" s="242" t="s">
        <v>378</v>
      </c>
      <c r="G410" s="243" t="s">
        <v>126</v>
      </c>
      <c r="H410" s="244">
        <v>41</v>
      </c>
      <c r="I410" s="245"/>
      <c r="J410" s="246">
        <f>ROUND(I410*H410,2)</f>
        <v>0</v>
      </c>
      <c r="K410" s="242" t="s">
        <v>127</v>
      </c>
      <c r="L410" s="39"/>
      <c r="M410" s="247" t="s">
        <v>1</v>
      </c>
      <c r="N410" s="248" t="s">
        <v>39</v>
      </c>
      <c r="O410" s="71"/>
      <c r="P410" s="188">
        <f>O410*H410</f>
        <v>0</v>
      </c>
      <c r="Q410" s="188">
        <v>0</v>
      </c>
      <c r="R410" s="188">
        <f>Q410*H410</f>
        <v>0</v>
      </c>
      <c r="S410" s="188">
        <v>0</v>
      </c>
      <c r="T410" s="189">
        <f>S410*H410</f>
        <v>0</v>
      </c>
      <c r="U410" s="34"/>
      <c r="V410" s="34"/>
      <c r="W410" s="34"/>
      <c r="X410" s="34"/>
      <c r="Y410" s="34"/>
      <c r="Z410" s="34"/>
      <c r="AA410" s="34"/>
      <c r="AB410" s="34"/>
      <c r="AC410" s="34"/>
      <c r="AD410" s="34"/>
      <c r="AE410" s="34"/>
      <c r="AR410" s="190" t="s">
        <v>129</v>
      </c>
      <c r="AT410" s="190" t="s">
        <v>221</v>
      </c>
      <c r="AU410" s="190" t="s">
        <v>82</v>
      </c>
      <c r="AY410" s="17" t="s">
        <v>122</v>
      </c>
      <c r="BE410" s="191">
        <f>IF(N410="základní",J410,0)</f>
        <v>0</v>
      </c>
      <c r="BF410" s="191">
        <f>IF(N410="snížená",J410,0)</f>
        <v>0</v>
      </c>
      <c r="BG410" s="191">
        <f>IF(N410="zákl. přenesená",J410,0)</f>
        <v>0</v>
      </c>
      <c r="BH410" s="191">
        <f>IF(N410="sníž. přenesená",J410,0)</f>
        <v>0</v>
      </c>
      <c r="BI410" s="191">
        <f>IF(N410="nulová",J410,0)</f>
        <v>0</v>
      </c>
      <c r="BJ410" s="17" t="s">
        <v>82</v>
      </c>
      <c r="BK410" s="191">
        <f>ROUND(I410*H410,2)</f>
        <v>0</v>
      </c>
      <c r="BL410" s="17" t="s">
        <v>129</v>
      </c>
      <c r="BM410" s="190" t="s">
        <v>379</v>
      </c>
    </row>
    <row r="411" spans="1:65" s="2" customFormat="1" ht="107.25">
      <c r="A411" s="34"/>
      <c r="B411" s="35"/>
      <c r="C411" s="36"/>
      <c r="D411" s="194" t="s">
        <v>141</v>
      </c>
      <c r="E411" s="36"/>
      <c r="F411" s="225" t="s">
        <v>380</v>
      </c>
      <c r="G411" s="36"/>
      <c r="H411" s="36"/>
      <c r="I411" s="226"/>
      <c r="J411" s="36"/>
      <c r="K411" s="36"/>
      <c r="L411" s="39"/>
      <c r="M411" s="227"/>
      <c r="N411" s="228"/>
      <c r="O411" s="71"/>
      <c r="P411" s="71"/>
      <c r="Q411" s="71"/>
      <c r="R411" s="71"/>
      <c r="S411" s="71"/>
      <c r="T411" s="72"/>
      <c r="U411" s="34"/>
      <c r="V411" s="34"/>
      <c r="W411" s="34"/>
      <c r="X411" s="34"/>
      <c r="Y411" s="34"/>
      <c r="Z411" s="34"/>
      <c r="AA411" s="34"/>
      <c r="AB411" s="34"/>
      <c r="AC411" s="34"/>
      <c r="AD411" s="34"/>
      <c r="AE411" s="34"/>
      <c r="AT411" s="17" t="s">
        <v>141</v>
      </c>
      <c r="AU411" s="17" t="s">
        <v>82</v>
      </c>
    </row>
    <row r="412" spans="1:65" s="12" customFormat="1" ht="11.25">
      <c r="B412" s="192"/>
      <c r="C412" s="193"/>
      <c r="D412" s="194" t="s">
        <v>131</v>
      </c>
      <c r="E412" s="195" t="s">
        <v>1</v>
      </c>
      <c r="F412" s="196" t="s">
        <v>381</v>
      </c>
      <c r="G412" s="193"/>
      <c r="H412" s="195" t="s">
        <v>1</v>
      </c>
      <c r="I412" s="197"/>
      <c r="J412" s="193"/>
      <c r="K412" s="193"/>
      <c r="L412" s="198"/>
      <c r="M412" s="199"/>
      <c r="N412" s="200"/>
      <c r="O412" s="200"/>
      <c r="P412" s="200"/>
      <c r="Q412" s="200"/>
      <c r="R412" s="200"/>
      <c r="S412" s="200"/>
      <c r="T412" s="201"/>
      <c r="AT412" s="202" t="s">
        <v>131</v>
      </c>
      <c r="AU412" s="202" t="s">
        <v>82</v>
      </c>
      <c r="AV412" s="12" t="s">
        <v>82</v>
      </c>
      <c r="AW412" s="12" t="s">
        <v>30</v>
      </c>
      <c r="AX412" s="12" t="s">
        <v>74</v>
      </c>
      <c r="AY412" s="202" t="s">
        <v>122</v>
      </c>
    </row>
    <row r="413" spans="1:65" s="13" customFormat="1" ht="11.25">
      <c r="B413" s="203"/>
      <c r="C413" s="204"/>
      <c r="D413" s="194" t="s">
        <v>131</v>
      </c>
      <c r="E413" s="205" t="s">
        <v>1</v>
      </c>
      <c r="F413" s="206" t="s">
        <v>163</v>
      </c>
      <c r="G413" s="204"/>
      <c r="H413" s="207">
        <v>41</v>
      </c>
      <c r="I413" s="208"/>
      <c r="J413" s="204"/>
      <c r="K413" s="204"/>
      <c r="L413" s="209"/>
      <c r="M413" s="210"/>
      <c r="N413" s="211"/>
      <c r="O413" s="211"/>
      <c r="P413" s="211"/>
      <c r="Q413" s="211"/>
      <c r="R413" s="211"/>
      <c r="S413" s="211"/>
      <c r="T413" s="212"/>
      <c r="AT413" s="213" t="s">
        <v>131</v>
      </c>
      <c r="AU413" s="213" t="s">
        <v>82</v>
      </c>
      <c r="AV413" s="13" t="s">
        <v>84</v>
      </c>
      <c r="AW413" s="13" t="s">
        <v>30</v>
      </c>
      <c r="AX413" s="13" t="s">
        <v>74</v>
      </c>
      <c r="AY413" s="213" t="s">
        <v>122</v>
      </c>
    </row>
    <row r="414" spans="1:65" s="14" customFormat="1" ht="11.25">
      <c r="B414" s="214"/>
      <c r="C414" s="215"/>
      <c r="D414" s="194" t="s">
        <v>131</v>
      </c>
      <c r="E414" s="216" t="s">
        <v>1</v>
      </c>
      <c r="F414" s="217" t="s">
        <v>134</v>
      </c>
      <c r="G414" s="215"/>
      <c r="H414" s="218">
        <v>41</v>
      </c>
      <c r="I414" s="219"/>
      <c r="J414" s="215"/>
      <c r="K414" s="215"/>
      <c r="L414" s="220"/>
      <c r="M414" s="221"/>
      <c r="N414" s="222"/>
      <c r="O414" s="222"/>
      <c r="P414" s="222"/>
      <c r="Q414" s="222"/>
      <c r="R414" s="222"/>
      <c r="S414" s="222"/>
      <c r="T414" s="223"/>
      <c r="AT414" s="224" t="s">
        <v>131</v>
      </c>
      <c r="AU414" s="224" t="s">
        <v>82</v>
      </c>
      <c r="AV414" s="14" t="s">
        <v>129</v>
      </c>
      <c r="AW414" s="14" t="s">
        <v>30</v>
      </c>
      <c r="AX414" s="14" t="s">
        <v>82</v>
      </c>
      <c r="AY414" s="224" t="s">
        <v>122</v>
      </c>
    </row>
    <row r="415" spans="1:65" s="2" customFormat="1" ht="24.2" customHeight="1">
      <c r="A415" s="34"/>
      <c r="B415" s="35"/>
      <c r="C415" s="240" t="s">
        <v>382</v>
      </c>
      <c r="D415" s="240" t="s">
        <v>221</v>
      </c>
      <c r="E415" s="241" t="s">
        <v>383</v>
      </c>
      <c r="F415" s="242" t="s">
        <v>384</v>
      </c>
      <c r="G415" s="243" t="s">
        <v>214</v>
      </c>
      <c r="H415" s="244">
        <v>1920</v>
      </c>
      <c r="I415" s="245"/>
      <c r="J415" s="246">
        <f>ROUND(I415*H415,2)</f>
        <v>0</v>
      </c>
      <c r="K415" s="242" t="s">
        <v>127</v>
      </c>
      <c r="L415" s="39"/>
      <c r="M415" s="247" t="s">
        <v>1</v>
      </c>
      <c r="N415" s="248" t="s">
        <v>39</v>
      </c>
      <c r="O415" s="71"/>
      <c r="P415" s="188">
        <f>O415*H415</f>
        <v>0</v>
      </c>
      <c r="Q415" s="188">
        <v>0</v>
      </c>
      <c r="R415" s="188">
        <f>Q415*H415</f>
        <v>0</v>
      </c>
      <c r="S415" s="188">
        <v>0</v>
      </c>
      <c r="T415" s="189">
        <f>S415*H415</f>
        <v>0</v>
      </c>
      <c r="U415" s="34"/>
      <c r="V415" s="34"/>
      <c r="W415" s="34"/>
      <c r="X415" s="34"/>
      <c r="Y415" s="34"/>
      <c r="Z415" s="34"/>
      <c r="AA415" s="34"/>
      <c r="AB415" s="34"/>
      <c r="AC415" s="34"/>
      <c r="AD415" s="34"/>
      <c r="AE415" s="34"/>
      <c r="AR415" s="190" t="s">
        <v>129</v>
      </c>
      <c r="AT415" s="190" t="s">
        <v>221</v>
      </c>
      <c r="AU415" s="190" t="s">
        <v>82</v>
      </c>
      <c r="AY415" s="17" t="s">
        <v>122</v>
      </c>
      <c r="BE415" s="191">
        <f>IF(N415="základní",J415,0)</f>
        <v>0</v>
      </c>
      <c r="BF415" s="191">
        <f>IF(N415="snížená",J415,0)</f>
        <v>0</v>
      </c>
      <c r="BG415" s="191">
        <f>IF(N415="zákl. přenesená",J415,0)</f>
        <v>0</v>
      </c>
      <c r="BH415" s="191">
        <f>IF(N415="sníž. přenesená",J415,0)</f>
        <v>0</v>
      </c>
      <c r="BI415" s="191">
        <f>IF(N415="nulová",J415,0)</f>
        <v>0</v>
      </c>
      <c r="BJ415" s="17" t="s">
        <v>82</v>
      </c>
      <c r="BK415" s="191">
        <f>ROUND(I415*H415,2)</f>
        <v>0</v>
      </c>
      <c r="BL415" s="17" t="s">
        <v>129</v>
      </c>
      <c r="BM415" s="190" t="s">
        <v>385</v>
      </c>
    </row>
    <row r="416" spans="1:65" s="2" customFormat="1" ht="48.75">
      <c r="A416" s="34"/>
      <c r="B416" s="35"/>
      <c r="C416" s="36"/>
      <c r="D416" s="194" t="s">
        <v>141</v>
      </c>
      <c r="E416" s="36"/>
      <c r="F416" s="225" t="s">
        <v>386</v>
      </c>
      <c r="G416" s="36"/>
      <c r="H416" s="36"/>
      <c r="I416" s="226"/>
      <c r="J416" s="36"/>
      <c r="K416" s="36"/>
      <c r="L416" s="39"/>
      <c r="M416" s="227"/>
      <c r="N416" s="228"/>
      <c r="O416" s="71"/>
      <c r="P416" s="71"/>
      <c r="Q416" s="71"/>
      <c r="R416" s="71"/>
      <c r="S416" s="71"/>
      <c r="T416" s="72"/>
      <c r="U416" s="34"/>
      <c r="V416" s="34"/>
      <c r="W416" s="34"/>
      <c r="X416" s="34"/>
      <c r="Y416" s="34"/>
      <c r="Z416" s="34"/>
      <c r="AA416" s="34"/>
      <c r="AB416" s="34"/>
      <c r="AC416" s="34"/>
      <c r="AD416" s="34"/>
      <c r="AE416" s="34"/>
      <c r="AT416" s="17" t="s">
        <v>141</v>
      </c>
      <c r="AU416" s="17" t="s">
        <v>82</v>
      </c>
    </row>
    <row r="417" spans="1:65" s="12" customFormat="1" ht="11.25">
      <c r="B417" s="192"/>
      <c r="C417" s="193"/>
      <c r="D417" s="194" t="s">
        <v>131</v>
      </c>
      <c r="E417" s="195" t="s">
        <v>1</v>
      </c>
      <c r="F417" s="196" t="s">
        <v>387</v>
      </c>
      <c r="G417" s="193"/>
      <c r="H417" s="195" t="s">
        <v>1</v>
      </c>
      <c r="I417" s="197"/>
      <c r="J417" s="193"/>
      <c r="K417" s="193"/>
      <c r="L417" s="198"/>
      <c r="M417" s="199"/>
      <c r="N417" s="200"/>
      <c r="O417" s="200"/>
      <c r="P417" s="200"/>
      <c r="Q417" s="200"/>
      <c r="R417" s="200"/>
      <c r="S417" s="200"/>
      <c r="T417" s="201"/>
      <c r="AT417" s="202" t="s">
        <v>131</v>
      </c>
      <c r="AU417" s="202" t="s">
        <v>82</v>
      </c>
      <c r="AV417" s="12" t="s">
        <v>82</v>
      </c>
      <c r="AW417" s="12" t="s">
        <v>30</v>
      </c>
      <c r="AX417" s="12" t="s">
        <v>74</v>
      </c>
      <c r="AY417" s="202" t="s">
        <v>122</v>
      </c>
    </row>
    <row r="418" spans="1:65" s="13" customFormat="1" ht="11.25">
      <c r="B418" s="203"/>
      <c r="C418" s="204"/>
      <c r="D418" s="194" t="s">
        <v>131</v>
      </c>
      <c r="E418" s="205" t="s">
        <v>1</v>
      </c>
      <c r="F418" s="206" t="s">
        <v>388</v>
      </c>
      <c r="G418" s="204"/>
      <c r="H418" s="207">
        <v>1920</v>
      </c>
      <c r="I418" s="208"/>
      <c r="J418" s="204"/>
      <c r="K418" s="204"/>
      <c r="L418" s="209"/>
      <c r="M418" s="210"/>
      <c r="N418" s="211"/>
      <c r="O418" s="211"/>
      <c r="P418" s="211"/>
      <c r="Q418" s="211"/>
      <c r="R418" s="211"/>
      <c r="S418" s="211"/>
      <c r="T418" s="212"/>
      <c r="AT418" s="213" t="s">
        <v>131</v>
      </c>
      <c r="AU418" s="213" t="s">
        <v>82</v>
      </c>
      <c r="AV418" s="13" t="s">
        <v>84</v>
      </c>
      <c r="AW418" s="13" t="s">
        <v>30</v>
      </c>
      <c r="AX418" s="13" t="s">
        <v>74</v>
      </c>
      <c r="AY418" s="213" t="s">
        <v>122</v>
      </c>
    </row>
    <row r="419" spans="1:65" s="14" customFormat="1" ht="11.25">
      <c r="B419" s="214"/>
      <c r="C419" s="215"/>
      <c r="D419" s="194" t="s">
        <v>131</v>
      </c>
      <c r="E419" s="216" t="s">
        <v>1</v>
      </c>
      <c r="F419" s="217" t="s">
        <v>134</v>
      </c>
      <c r="G419" s="215"/>
      <c r="H419" s="218">
        <v>1920</v>
      </c>
      <c r="I419" s="219"/>
      <c r="J419" s="215"/>
      <c r="K419" s="215"/>
      <c r="L419" s="220"/>
      <c r="M419" s="221"/>
      <c r="N419" s="222"/>
      <c r="O419" s="222"/>
      <c r="P419" s="222"/>
      <c r="Q419" s="222"/>
      <c r="R419" s="222"/>
      <c r="S419" s="222"/>
      <c r="T419" s="223"/>
      <c r="AT419" s="224" t="s">
        <v>131</v>
      </c>
      <c r="AU419" s="224" t="s">
        <v>82</v>
      </c>
      <c r="AV419" s="14" t="s">
        <v>129</v>
      </c>
      <c r="AW419" s="14" t="s">
        <v>30</v>
      </c>
      <c r="AX419" s="14" t="s">
        <v>82</v>
      </c>
      <c r="AY419" s="224" t="s">
        <v>122</v>
      </c>
    </row>
    <row r="420" spans="1:65" s="2" customFormat="1" ht="16.5" customHeight="1">
      <c r="A420" s="34"/>
      <c r="B420" s="35"/>
      <c r="C420" s="240" t="s">
        <v>301</v>
      </c>
      <c r="D420" s="240" t="s">
        <v>221</v>
      </c>
      <c r="E420" s="241" t="s">
        <v>389</v>
      </c>
      <c r="F420" s="242" t="s">
        <v>390</v>
      </c>
      <c r="G420" s="243" t="s">
        <v>126</v>
      </c>
      <c r="H420" s="244">
        <v>152</v>
      </c>
      <c r="I420" s="245"/>
      <c r="J420" s="246">
        <f>ROUND(I420*H420,2)</f>
        <v>0</v>
      </c>
      <c r="K420" s="242" t="s">
        <v>127</v>
      </c>
      <c r="L420" s="39"/>
      <c r="M420" s="247" t="s">
        <v>1</v>
      </c>
      <c r="N420" s="248" t="s">
        <v>39</v>
      </c>
      <c r="O420" s="71"/>
      <c r="P420" s="188">
        <f>O420*H420</f>
        <v>0</v>
      </c>
      <c r="Q420" s="188">
        <v>0</v>
      </c>
      <c r="R420" s="188">
        <f>Q420*H420</f>
        <v>0</v>
      </c>
      <c r="S420" s="188">
        <v>0</v>
      </c>
      <c r="T420" s="189">
        <f>S420*H420</f>
        <v>0</v>
      </c>
      <c r="U420" s="34"/>
      <c r="V420" s="34"/>
      <c r="W420" s="34"/>
      <c r="X420" s="34"/>
      <c r="Y420" s="34"/>
      <c r="Z420" s="34"/>
      <c r="AA420" s="34"/>
      <c r="AB420" s="34"/>
      <c r="AC420" s="34"/>
      <c r="AD420" s="34"/>
      <c r="AE420" s="34"/>
      <c r="AR420" s="190" t="s">
        <v>129</v>
      </c>
      <c r="AT420" s="190" t="s">
        <v>221</v>
      </c>
      <c r="AU420" s="190" t="s">
        <v>82</v>
      </c>
      <c r="AY420" s="17" t="s">
        <v>122</v>
      </c>
      <c r="BE420" s="191">
        <f>IF(N420="základní",J420,0)</f>
        <v>0</v>
      </c>
      <c r="BF420" s="191">
        <f>IF(N420="snížená",J420,0)</f>
        <v>0</v>
      </c>
      <c r="BG420" s="191">
        <f>IF(N420="zákl. přenesená",J420,0)</f>
        <v>0</v>
      </c>
      <c r="BH420" s="191">
        <f>IF(N420="sníž. přenesená",J420,0)</f>
        <v>0</v>
      </c>
      <c r="BI420" s="191">
        <f>IF(N420="nulová",J420,0)</f>
        <v>0</v>
      </c>
      <c r="BJ420" s="17" t="s">
        <v>82</v>
      </c>
      <c r="BK420" s="191">
        <f>ROUND(I420*H420,2)</f>
        <v>0</v>
      </c>
      <c r="BL420" s="17" t="s">
        <v>129</v>
      </c>
      <c r="BM420" s="190" t="s">
        <v>391</v>
      </c>
    </row>
    <row r="421" spans="1:65" s="2" customFormat="1" ht="29.25">
      <c r="A421" s="34"/>
      <c r="B421" s="35"/>
      <c r="C421" s="36"/>
      <c r="D421" s="194" t="s">
        <v>141</v>
      </c>
      <c r="E421" s="36"/>
      <c r="F421" s="225" t="s">
        <v>392</v>
      </c>
      <c r="G421" s="36"/>
      <c r="H421" s="36"/>
      <c r="I421" s="226"/>
      <c r="J421" s="36"/>
      <c r="K421" s="36"/>
      <c r="L421" s="39"/>
      <c r="M421" s="227"/>
      <c r="N421" s="228"/>
      <c r="O421" s="71"/>
      <c r="P421" s="71"/>
      <c r="Q421" s="71"/>
      <c r="R421" s="71"/>
      <c r="S421" s="71"/>
      <c r="T421" s="72"/>
      <c r="U421" s="34"/>
      <c r="V421" s="34"/>
      <c r="W421" s="34"/>
      <c r="X421" s="34"/>
      <c r="Y421" s="34"/>
      <c r="Z421" s="34"/>
      <c r="AA421" s="34"/>
      <c r="AB421" s="34"/>
      <c r="AC421" s="34"/>
      <c r="AD421" s="34"/>
      <c r="AE421" s="34"/>
      <c r="AT421" s="17" t="s">
        <v>141</v>
      </c>
      <c r="AU421" s="17" t="s">
        <v>82</v>
      </c>
    </row>
    <row r="422" spans="1:65" s="12" customFormat="1" ht="11.25">
      <c r="B422" s="192"/>
      <c r="C422" s="193"/>
      <c r="D422" s="194" t="s">
        <v>131</v>
      </c>
      <c r="E422" s="195" t="s">
        <v>1</v>
      </c>
      <c r="F422" s="196" t="s">
        <v>393</v>
      </c>
      <c r="G422" s="193"/>
      <c r="H422" s="195" t="s">
        <v>1</v>
      </c>
      <c r="I422" s="197"/>
      <c r="J422" s="193"/>
      <c r="K422" s="193"/>
      <c r="L422" s="198"/>
      <c r="M422" s="199"/>
      <c r="N422" s="200"/>
      <c r="O422" s="200"/>
      <c r="P422" s="200"/>
      <c r="Q422" s="200"/>
      <c r="R422" s="200"/>
      <c r="S422" s="200"/>
      <c r="T422" s="201"/>
      <c r="AT422" s="202" t="s">
        <v>131</v>
      </c>
      <c r="AU422" s="202" t="s">
        <v>82</v>
      </c>
      <c r="AV422" s="12" t="s">
        <v>82</v>
      </c>
      <c r="AW422" s="12" t="s">
        <v>30</v>
      </c>
      <c r="AX422" s="12" t="s">
        <v>74</v>
      </c>
      <c r="AY422" s="202" t="s">
        <v>122</v>
      </c>
    </row>
    <row r="423" spans="1:65" s="12" customFormat="1" ht="11.25">
      <c r="B423" s="192"/>
      <c r="C423" s="193"/>
      <c r="D423" s="194" t="s">
        <v>131</v>
      </c>
      <c r="E423" s="195" t="s">
        <v>1</v>
      </c>
      <c r="F423" s="196" t="s">
        <v>394</v>
      </c>
      <c r="G423" s="193"/>
      <c r="H423" s="195" t="s">
        <v>1</v>
      </c>
      <c r="I423" s="197"/>
      <c r="J423" s="193"/>
      <c r="K423" s="193"/>
      <c r="L423" s="198"/>
      <c r="M423" s="199"/>
      <c r="N423" s="200"/>
      <c r="O423" s="200"/>
      <c r="P423" s="200"/>
      <c r="Q423" s="200"/>
      <c r="R423" s="200"/>
      <c r="S423" s="200"/>
      <c r="T423" s="201"/>
      <c r="AT423" s="202" t="s">
        <v>131</v>
      </c>
      <c r="AU423" s="202" t="s">
        <v>82</v>
      </c>
      <c r="AV423" s="12" t="s">
        <v>82</v>
      </c>
      <c r="AW423" s="12" t="s">
        <v>30</v>
      </c>
      <c r="AX423" s="12" t="s">
        <v>74</v>
      </c>
      <c r="AY423" s="202" t="s">
        <v>122</v>
      </c>
    </row>
    <row r="424" spans="1:65" s="13" customFormat="1" ht="11.25">
      <c r="B424" s="203"/>
      <c r="C424" s="204"/>
      <c r="D424" s="194" t="s">
        <v>131</v>
      </c>
      <c r="E424" s="205" t="s">
        <v>1</v>
      </c>
      <c r="F424" s="206" t="s">
        <v>336</v>
      </c>
      <c r="G424" s="204"/>
      <c r="H424" s="207">
        <v>22</v>
      </c>
      <c r="I424" s="208"/>
      <c r="J424" s="204"/>
      <c r="K424" s="204"/>
      <c r="L424" s="209"/>
      <c r="M424" s="210"/>
      <c r="N424" s="211"/>
      <c r="O424" s="211"/>
      <c r="P424" s="211"/>
      <c r="Q424" s="211"/>
      <c r="R424" s="211"/>
      <c r="S424" s="211"/>
      <c r="T424" s="212"/>
      <c r="AT424" s="213" t="s">
        <v>131</v>
      </c>
      <c r="AU424" s="213" t="s">
        <v>82</v>
      </c>
      <c r="AV424" s="13" t="s">
        <v>84</v>
      </c>
      <c r="AW424" s="13" t="s">
        <v>30</v>
      </c>
      <c r="AX424" s="13" t="s">
        <v>74</v>
      </c>
      <c r="AY424" s="213" t="s">
        <v>122</v>
      </c>
    </row>
    <row r="425" spans="1:65" s="12" customFormat="1" ht="11.25">
      <c r="B425" s="192"/>
      <c r="C425" s="193"/>
      <c r="D425" s="194" t="s">
        <v>131</v>
      </c>
      <c r="E425" s="195" t="s">
        <v>1</v>
      </c>
      <c r="F425" s="196" t="s">
        <v>239</v>
      </c>
      <c r="G425" s="193"/>
      <c r="H425" s="195" t="s">
        <v>1</v>
      </c>
      <c r="I425" s="197"/>
      <c r="J425" s="193"/>
      <c r="K425" s="193"/>
      <c r="L425" s="198"/>
      <c r="M425" s="199"/>
      <c r="N425" s="200"/>
      <c r="O425" s="200"/>
      <c r="P425" s="200"/>
      <c r="Q425" s="200"/>
      <c r="R425" s="200"/>
      <c r="S425" s="200"/>
      <c r="T425" s="201"/>
      <c r="AT425" s="202" t="s">
        <v>131</v>
      </c>
      <c r="AU425" s="202" t="s">
        <v>82</v>
      </c>
      <c r="AV425" s="12" t="s">
        <v>82</v>
      </c>
      <c r="AW425" s="12" t="s">
        <v>30</v>
      </c>
      <c r="AX425" s="12" t="s">
        <v>74</v>
      </c>
      <c r="AY425" s="202" t="s">
        <v>122</v>
      </c>
    </row>
    <row r="426" spans="1:65" s="13" customFormat="1" ht="11.25">
      <c r="B426" s="203"/>
      <c r="C426" s="204"/>
      <c r="D426" s="194" t="s">
        <v>131</v>
      </c>
      <c r="E426" s="205" t="s">
        <v>1</v>
      </c>
      <c r="F426" s="206" t="s">
        <v>336</v>
      </c>
      <c r="G426" s="204"/>
      <c r="H426" s="207">
        <v>22</v>
      </c>
      <c r="I426" s="208"/>
      <c r="J426" s="204"/>
      <c r="K426" s="204"/>
      <c r="L426" s="209"/>
      <c r="M426" s="210"/>
      <c r="N426" s="211"/>
      <c r="O426" s="211"/>
      <c r="P426" s="211"/>
      <c r="Q426" s="211"/>
      <c r="R426" s="211"/>
      <c r="S426" s="211"/>
      <c r="T426" s="212"/>
      <c r="AT426" s="213" t="s">
        <v>131</v>
      </c>
      <c r="AU426" s="213" t="s">
        <v>82</v>
      </c>
      <c r="AV426" s="13" t="s">
        <v>84</v>
      </c>
      <c r="AW426" s="13" t="s">
        <v>30</v>
      </c>
      <c r="AX426" s="13" t="s">
        <v>74</v>
      </c>
      <c r="AY426" s="213" t="s">
        <v>122</v>
      </c>
    </row>
    <row r="427" spans="1:65" s="12" customFormat="1" ht="11.25">
      <c r="B427" s="192"/>
      <c r="C427" s="193"/>
      <c r="D427" s="194" t="s">
        <v>131</v>
      </c>
      <c r="E427" s="195" t="s">
        <v>1</v>
      </c>
      <c r="F427" s="196" t="s">
        <v>297</v>
      </c>
      <c r="G427" s="193"/>
      <c r="H427" s="195" t="s">
        <v>1</v>
      </c>
      <c r="I427" s="197"/>
      <c r="J427" s="193"/>
      <c r="K427" s="193"/>
      <c r="L427" s="198"/>
      <c r="M427" s="199"/>
      <c r="N427" s="200"/>
      <c r="O427" s="200"/>
      <c r="P427" s="200"/>
      <c r="Q427" s="200"/>
      <c r="R427" s="200"/>
      <c r="S427" s="200"/>
      <c r="T427" s="201"/>
      <c r="AT427" s="202" t="s">
        <v>131</v>
      </c>
      <c r="AU427" s="202" t="s">
        <v>82</v>
      </c>
      <c r="AV427" s="12" t="s">
        <v>82</v>
      </c>
      <c r="AW427" s="12" t="s">
        <v>30</v>
      </c>
      <c r="AX427" s="12" t="s">
        <v>74</v>
      </c>
      <c r="AY427" s="202" t="s">
        <v>122</v>
      </c>
    </row>
    <row r="428" spans="1:65" s="13" customFormat="1" ht="11.25">
      <c r="B428" s="203"/>
      <c r="C428" s="204"/>
      <c r="D428" s="194" t="s">
        <v>131</v>
      </c>
      <c r="E428" s="205" t="s">
        <v>1</v>
      </c>
      <c r="F428" s="206" t="s">
        <v>336</v>
      </c>
      <c r="G428" s="204"/>
      <c r="H428" s="207">
        <v>22</v>
      </c>
      <c r="I428" s="208"/>
      <c r="J428" s="204"/>
      <c r="K428" s="204"/>
      <c r="L428" s="209"/>
      <c r="M428" s="210"/>
      <c r="N428" s="211"/>
      <c r="O428" s="211"/>
      <c r="P428" s="211"/>
      <c r="Q428" s="211"/>
      <c r="R428" s="211"/>
      <c r="S428" s="211"/>
      <c r="T428" s="212"/>
      <c r="AT428" s="213" t="s">
        <v>131</v>
      </c>
      <c r="AU428" s="213" t="s">
        <v>82</v>
      </c>
      <c r="AV428" s="13" t="s">
        <v>84</v>
      </c>
      <c r="AW428" s="13" t="s">
        <v>30</v>
      </c>
      <c r="AX428" s="13" t="s">
        <v>74</v>
      </c>
      <c r="AY428" s="213" t="s">
        <v>122</v>
      </c>
    </row>
    <row r="429" spans="1:65" s="12" customFormat="1" ht="11.25">
      <c r="B429" s="192"/>
      <c r="C429" s="193"/>
      <c r="D429" s="194" t="s">
        <v>131</v>
      </c>
      <c r="E429" s="195" t="s">
        <v>1</v>
      </c>
      <c r="F429" s="196" t="s">
        <v>298</v>
      </c>
      <c r="G429" s="193"/>
      <c r="H429" s="195" t="s">
        <v>1</v>
      </c>
      <c r="I429" s="197"/>
      <c r="J429" s="193"/>
      <c r="K429" s="193"/>
      <c r="L429" s="198"/>
      <c r="M429" s="199"/>
      <c r="N429" s="200"/>
      <c r="O429" s="200"/>
      <c r="P429" s="200"/>
      <c r="Q429" s="200"/>
      <c r="R429" s="200"/>
      <c r="S429" s="200"/>
      <c r="T429" s="201"/>
      <c r="AT429" s="202" t="s">
        <v>131</v>
      </c>
      <c r="AU429" s="202" t="s">
        <v>82</v>
      </c>
      <c r="AV429" s="12" t="s">
        <v>82</v>
      </c>
      <c r="AW429" s="12" t="s">
        <v>30</v>
      </c>
      <c r="AX429" s="12" t="s">
        <v>74</v>
      </c>
      <c r="AY429" s="202" t="s">
        <v>122</v>
      </c>
    </row>
    <row r="430" spans="1:65" s="13" customFormat="1" ht="11.25">
      <c r="B430" s="203"/>
      <c r="C430" s="204"/>
      <c r="D430" s="194" t="s">
        <v>131</v>
      </c>
      <c r="E430" s="205" t="s">
        <v>1</v>
      </c>
      <c r="F430" s="206" t="s">
        <v>336</v>
      </c>
      <c r="G430" s="204"/>
      <c r="H430" s="207">
        <v>22</v>
      </c>
      <c r="I430" s="208"/>
      <c r="J430" s="204"/>
      <c r="K430" s="204"/>
      <c r="L430" s="209"/>
      <c r="M430" s="210"/>
      <c r="N430" s="211"/>
      <c r="O430" s="211"/>
      <c r="P430" s="211"/>
      <c r="Q430" s="211"/>
      <c r="R430" s="211"/>
      <c r="S430" s="211"/>
      <c r="T430" s="212"/>
      <c r="AT430" s="213" t="s">
        <v>131</v>
      </c>
      <c r="AU430" s="213" t="s">
        <v>82</v>
      </c>
      <c r="AV430" s="13" t="s">
        <v>84</v>
      </c>
      <c r="AW430" s="13" t="s">
        <v>30</v>
      </c>
      <c r="AX430" s="13" t="s">
        <v>74</v>
      </c>
      <c r="AY430" s="213" t="s">
        <v>122</v>
      </c>
    </row>
    <row r="431" spans="1:65" s="12" customFormat="1" ht="11.25">
      <c r="B431" s="192"/>
      <c r="C431" s="193"/>
      <c r="D431" s="194" t="s">
        <v>131</v>
      </c>
      <c r="E431" s="195" t="s">
        <v>1</v>
      </c>
      <c r="F431" s="196" t="s">
        <v>395</v>
      </c>
      <c r="G431" s="193"/>
      <c r="H431" s="195" t="s">
        <v>1</v>
      </c>
      <c r="I431" s="197"/>
      <c r="J431" s="193"/>
      <c r="K431" s="193"/>
      <c r="L431" s="198"/>
      <c r="M431" s="199"/>
      <c r="N431" s="200"/>
      <c r="O431" s="200"/>
      <c r="P431" s="200"/>
      <c r="Q431" s="200"/>
      <c r="R431" s="200"/>
      <c r="S431" s="200"/>
      <c r="T431" s="201"/>
      <c r="AT431" s="202" t="s">
        <v>131</v>
      </c>
      <c r="AU431" s="202" t="s">
        <v>82</v>
      </c>
      <c r="AV431" s="12" t="s">
        <v>82</v>
      </c>
      <c r="AW431" s="12" t="s">
        <v>30</v>
      </c>
      <c r="AX431" s="12" t="s">
        <v>74</v>
      </c>
      <c r="AY431" s="202" t="s">
        <v>122</v>
      </c>
    </row>
    <row r="432" spans="1:65" s="13" customFormat="1" ht="11.25">
      <c r="B432" s="203"/>
      <c r="C432" s="204"/>
      <c r="D432" s="194" t="s">
        <v>131</v>
      </c>
      <c r="E432" s="205" t="s">
        <v>1</v>
      </c>
      <c r="F432" s="206" t="s">
        <v>396</v>
      </c>
      <c r="G432" s="204"/>
      <c r="H432" s="207">
        <v>40</v>
      </c>
      <c r="I432" s="208"/>
      <c r="J432" s="204"/>
      <c r="K432" s="204"/>
      <c r="L432" s="209"/>
      <c r="M432" s="210"/>
      <c r="N432" s="211"/>
      <c r="O432" s="211"/>
      <c r="P432" s="211"/>
      <c r="Q432" s="211"/>
      <c r="R432" s="211"/>
      <c r="S432" s="211"/>
      <c r="T432" s="212"/>
      <c r="AT432" s="213" t="s">
        <v>131</v>
      </c>
      <c r="AU432" s="213" t="s">
        <v>82</v>
      </c>
      <c r="AV432" s="13" t="s">
        <v>84</v>
      </c>
      <c r="AW432" s="13" t="s">
        <v>30</v>
      </c>
      <c r="AX432" s="13" t="s">
        <v>74</v>
      </c>
      <c r="AY432" s="213" t="s">
        <v>122</v>
      </c>
    </row>
    <row r="433" spans="1:65" s="12" customFormat="1" ht="11.25">
      <c r="B433" s="192"/>
      <c r="C433" s="193"/>
      <c r="D433" s="194" t="s">
        <v>131</v>
      </c>
      <c r="E433" s="195" t="s">
        <v>1</v>
      </c>
      <c r="F433" s="196" t="s">
        <v>397</v>
      </c>
      <c r="G433" s="193"/>
      <c r="H433" s="195" t="s">
        <v>1</v>
      </c>
      <c r="I433" s="197"/>
      <c r="J433" s="193"/>
      <c r="K433" s="193"/>
      <c r="L433" s="198"/>
      <c r="M433" s="199"/>
      <c r="N433" s="200"/>
      <c r="O433" s="200"/>
      <c r="P433" s="200"/>
      <c r="Q433" s="200"/>
      <c r="R433" s="200"/>
      <c r="S433" s="200"/>
      <c r="T433" s="201"/>
      <c r="AT433" s="202" t="s">
        <v>131</v>
      </c>
      <c r="AU433" s="202" t="s">
        <v>82</v>
      </c>
      <c r="AV433" s="12" t="s">
        <v>82</v>
      </c>
      <c r="AW433" s="12" t="s">
        <v>30</v>
      </c>
      <c r="AX433" s="12" t="s">
        <v>74</v>
      </c>
      <c r="AY433" s="202" t="s">
        <v>122</v>
      </c>
    </row>
    <row r="434" spans="1:65" s="13" customFormat="1" ht="11.25">
      <c r="B434" s="203"/>
      <c r="C434" s="204"/>
      <c r="D434" s="194" t="s">
        <v>131</v>
      </c>
      <c r="E434" s="205" t="s">
        <v>1</v>
      </c>
      <c r="F434" s="206" t="s">
        <v>278</v>
      </c>
      <c r="G434" s="204"/>
      <c r="H434" s="207">
        <v>16</v>
      </c>
      <c r="I434" s="208"/>
      <c r="J434" s="204"/>
      <c r="K434" s="204"/>
      <c r="L434" s="209"/>
      <c r="M434" s="210"/>
      <c r="N434" s="211"/>
      <c r="O434" s="211"/>
      <c r="P434" s="211"/>
      <c r="Q434" s="211"/>
      <c r="R434" s="211"/>
      <c r="S434" s="211"/>
      <c r="T434" s="212"/>
      <c r="AT434" s="213" t="s">
        <v>131</v>
      </c>
      <c r="AU434" s="213" t="s">
        <v>82</v>
      </c>
      <c r="AV434" s="13" t="s">
        <v>84</v>
      </c>
      <c r="AW434" s="13" t="s">
        <v>30</v>
      </c>
      <c r="AX434" s="13" t="s">
        <v>74</v>
      </c>
      <c r="AY434" s="213" t="s">
        <v>122</v>
      </c>
    </row>
    <row r="435" spans="1:65" s="12" customFormat="1" ht="11.25">
      <c r="B435" s="192"/>
      <c r="C435" s="193"/>
      <c r="D435" s="194" t="s">
        <v>131</v>
      </c>
      <c r="E435" s="195" t="s">
        <v>1</v>
      </c>
      <c r="F435" s="196" t="s">
        <v>398</v>
      </c>
      <c r="G435" s="193"/>
      <c r="H435" s="195" t="s">
        <v>1</v>
      </c>
      <c r="I435" s="197"/>
      <c r="J435" s="193"/>
      <c r="K435" s="193"/>
      <c r="L435" s="198"/>
      <c r="M435" s="199"/>
      <c r="N435" s="200"/>
      <c r="O435" s="200"/>
      <c r="P435" s="200"/>
      <c r="Q435" s="200"/>
      <c r="R435" s="200"/>
      <c r="S435" s="200"/>
      <c r="T435" s="201"/>
      <c r="AT435" s="202" t="s">
        <v>131</v>
      </c>
      <c r="AU435" s="202" t="s">
        <v>82</v>
      </c>
      <c r="AV435" s="12" t="s">
        <v>82</v>
      </c>
      <c r="AW435" s="12" t="s">
        <v>30</v>
      </c>
      <c r="AX435" s="12" t="s">
        <v>74</v>
      </c>
      <c r="AY435" s="202" t="s">
        <v>122</v>
      </c>
    </row>
    <row r="436" spans="1:65" s="13" customFormat="1" ht="11.25">
      <c r="B436" s="203"/>
      <c r="C436" s="204"/>
      <c r="D436" s="194" t="s">
        <v>131</v>
      </c>
      <c r="E436" s="205" t="s">
        <v>1</v>
      </c>
      <c r="F436" s="206" t="s">
        <v>128</v>
      </c>
      <c r="G436" s="204"/>
      <c r="H436" s="207">
        <v>8</v>
      </c>
      <c r="I436" s="208"/>
      <c r="J436" s="204"/>
      <c r="K436" s="204"/>
      <c r="L436" s="209"/>
      <c r="M436" s="210"/>
      <c r="N436" s="211"/>
      <c r="O436" s="211"/>
      <c r="P436" s="211"/>
      <c r="Q436" s="211"/>
      <c r="R436" s="211"/>
      <c r="S436" s="211"/>
      <c r="T436" s="212"/>
      <c r="AT436" s="213" t="s">
        <v>131</v>
      </c>
      <c r="AU436" s="213" t="s">
        <v>82</v>
      </c>
      <c r="AV436" s="13" t="s">
        <v>84</v>
      </c>
      <c r="AW436" s="13" t="s">
        <v>30</v>
      </c>
      <c r="AX436" s="13" t="s">
        <v>74</v>
      </c>
      <c r="AY436" s="213" t="s">
        <v>122</v>
      </c>
    </row>
    <row r="437" spans="1:65" s="14" customFormat="1" ht="11.25">
      <c r="B437" s="214"/>
      <c r="C437" s="215"/>
      <c r="D437" s="194" t="s">
        <v>131</v>
      </c>
      <c r="E437" s="216" t="s">
        <v>1</v>
      </c>
      <c r="F437" s="217" t="s">
        <v>134</v>
      </c>
      <c r="G437" s="215"/>
      <c r="H437" s="218">
        <v>152</v>
      </c>
      <c r="I437" s="219"/>
      <c r="J437" s="215"/>
      <c r="K437" s="215"/>
      <c r="L437" s="220"/>
      <c r="M437" s="221"/>
      <c r="N437" s="222"/>
      <c r="O437" s="222"/>
      <c r="P437" s="222"/>
      <c r="Q437" s="222"/>
      <c r="R437" s="222"/>
      <c r="S437" s="222"/>
      <c r="T437" s="223"/>
      <c r="AT437" s="224" t="s">
        <v>131</v>
      </c>
      <c r="AU437" s="224" t="s">
        <v>82</v>
      </c>
      <c r="AV437" s="14" t="s">
        <v>129</v>
      </c>
      <c r="AW437" s="14" t="s">
        <v>30</v>
      </c>
      <c r="AX437" s="14" t="s">
        <v>82</v>
      </c>
      <c r="AY437" s="224" t="s">
        <v>122</v>
      </c>
    </row>
    <row r="438" spans="1:65" s="2" customFormat="1" ht="24.2" customHeight="1">
      <c r="A438" s="34"/>
      <c r="B438" s="35"/>
      <c r="C438" s="240" t="s">
        <v>399</v>
      </c>
      <c r="D438" s="240" t="s">
        <v>221</v>
      </c>
      <c r="E438" s="241" t="s">
        <v>400</v>
      </c>
      <c r="F438" s="242" t="s">
        <v>401</v>
      </c>
      <c r="G438" s="243" t="s">
        <v>246</v>
      </c>
      <c r="H438" s="244">
        <v>178.71199999999999</v>
      </c>
      <c r="I438" s="245"/>
      <c r="J438" s="246">
        <f>ROUND(I438*H438,2)</f>
        <v>0</v>
      </c>
      <c r="K438" s="242" t="s">
        <v>127</v>
      </c>
      <c r="L438" s="39"/>
      <c r="M438" s="247" t="s">
        <v>1</v>
      </c>
      <c r="N438" s="248" t="s">
        <v>39</v>
      </c>
      <c r="O438" s="71"/>
      <c r="P438" s="188">
        <f>O438*H438</f>
        <v>0</v>
      </c>
      <c r="Q438" s="188">
        <v>0</v>
      </c>
      <c r="R438" s="188">
        <f>Q438*H438</f>
        <v>0</v>
      </c>
      <c r="S438" s="188">
        <v>0</v>
      </c>
      <c r="T438" s="189">
        <f>S438*H438</f>
        <v>0</v>
      </c>
      <c r="U438" s="34"/>
      <c r="V438" s="34"/>
      <c r="W438" s="34"/>
      <c r="X438" s="34"/>
      <c r="Y438" s="34"/>
      <c r="Z438" s="34"/>
      <c r="AA438" s="34"/>
      <c r="AB438" s="34"/>
      <c r="AC438" s="34"/>
      <c r="AD438" s="34"/>
      <c r="AE438" s="34"/>
      <c r="AR438" s="190" t="s">
        <v>129</v>
      </c>
      <c r="AT438" s="190" t="s">
        <v>221</v>
      </c>
      <c r="AU438" s="190" t="s">
        <v>82</v>
      </c>
      <c r="AY438" s="17" t="s">
        <v>122</v>
      </c>
      <c r="BE438" s="191">
        <f>IF(N438="základní",J438,0)</f>
        <v>0</v>
      </c>
      <c r="BF438" s="191">
        <f>IF(N438="snížená",J438,0)</f>
        <v>0</v>
      </c>
      <c r="BG438" s="191">
        <f>IF(N438="zákl. přenesená",J438,0)</f>
        <v>0</v>
      </c>
      <c r="BH438" s="191">
        <f>IF(N438="sníž. přenesená",J438,0)</f>
        <v>0</v>
      </c>
      <c r="BI438" s="191">
        <f>IF(N438="nulová",J438,0)</f>
        <v>0</v>
      </c>
      <c r="BJ438" s="17" t="s">
        <v>82</v>
      </c>
      <c r="BK438" s="191">
        <f>ROUND(I438*H438,2)</f>
        <v>0</v>
      </c>
      <c r="BL438" s="17" t="s">
        <v>129</v>
      </c>
      <c r="BM438" s="190" t="s">
        <v>402</v>
      </c>
    </row>
    <row r="439" spans="1:65" s="2" customFormat="1" ht="48.75">
      <c r="A439" s="34"/>
      <c r="B439" s="35"/>
      <c r="C439" s="36"/>
      <c r="D439" s="194" t="s">
        <v>141</v>
      </c>
      <c r="E439" s="36"/>
      <c r="F439" s="225" t="s">
        <v>403</v>
      </c>
      <c r="G439" s="36"/>
      <c r="H439" s="36"/>
      <c r="I439" s="226"/>
      <c r="J439" s="36"/>
      <c r="K439" s="36"/>
      <c r="L439" s="39"/>
      <c r="M439" s="227"/>
      <c r="N439" s="228"/>
      <c r="O439" s="71"/>
      <c r="P439" s="71"/>
      <c r="Q439" s="71"/>
      <c r="R439" s="71"/>
      <c r="S439" s="71"/>
      <c r="T439" s="72"/>
      <c r="U439" s="34"/>
      <c r="V439" s="34"/>
      <c r="W439" s="34"/>
      <c r="X439" s="34"/>
      <c r="Y439" s="34"/>
      <c r="Z439" s="34"/>
      <c r="AA439" s="34"/>
      <c r="AB439" s="34"/>
      <c r="AC439" s="34"/>
      <c r="AD439" s="34"/>
      <c r="AE439" s="34"/>
      <c r="AT439" s="17" t="s">
        <v>141</v>
      </c>
      <c r="AU439" s="17" t="s">
        <v>82</v>
      </c>
    </row>
    <row r="440" spans="1:65" s="12" customFormat="1" ht="11.25">
      <c r="B440" s="192"/>
      <c r="C440" s="193"/>
      <c r="D440" s="194" t="s">
        <v>131</v>
      </c>
      <c r="E440" s="195" t="s">
        <v>1</v>
      </c>
      <c r="F440" s="196" t="s">
        <v>404</v>
      </c>
      <c r="G440" s="193"/>
      <c r="H440" s="195" t="s">
        <v>1</v>
      </c>
      <c r="I440" s="197"/>
      <c r="J440" s="193"/>
      <c r="K440" s="193"/>
      <c r="L440" s="198"/>
      <c r="M440" s="199"/>
      <c r="N440" s="200"/>
      <c r="O440" s="200"/>
      <c r="P440" s="200"/>
      <c r="Q440" s="200"/>
      <c r="R440" s="200"/>
      <c r="S440" s="200"/>
      <c r="T440" s="201"/>
      <c r="AT440" s="202" t="s">
        <v>131</v>
      </c>
      <c r="AU440" s="202" t="s">
        <v>82</v>
      </c>
      <c r="AV440" s="12" t="s">
        <v>82</v>
      </c>
      <c r="AW440" s="12" t="s">
        <v>30</v>
      </c>
      <c r="AX440" s="12" t="s">
        <v>74</v>
      </c>
      <c r="AY440" s="202" t="s">
        <v>122</v>
      </c>
    </row>
    <row r="441" spans="1:65" s="12" customFormat="1" ht="11.25">
      <c r="B441" s="192"/>
      <c r="C441" s="193"/>
      <c r="D441" s="194" t="s">
        <v>131</v>
      </c>
      <c r="E441" s="195" t="s">
        <v>1</v>
      </c>
      <c r="F441" s="196" t="s">
        <v>182</v>
      </c>
      <c r="G441" s="193"/>
      <c r="H441" s="195" t="s">
        <v>1</v>
      </c>
      <c r="I441" s="197"/>
      <c r="J441" s="193"/>
      <c r="K441" s="193"/>
      <c r="L441" s="198"/>
      <c r="M441" s="199"/>
      <c r="N441" s="200"/>
      <c r="O441" s="200"/>
      <c r="P441" s="200"/>
      <c r="Q441" s="200"/>
      <c r="R441" s="200"/>
      <c r="S441" s="200"/>
      <c r="T441" s="201"/>
      <c r="AT441" s="202" t="s">
        <v>131</v>
      </c>
      <c r="AU441" s="202" t="s">
        <v>82</v>
      </c>
      <c r="AV441" s="12" t="s">
        <v>82</v>
      </c>
      <c r="AW441" s="12" t="s">
        <v>30</v>
      </c>
      <c r="AX441" s="12" t="s">
        <v>74</v>
      </c>
      <c r="AY441" s="202" t="s">
        <v>122</v>
      </c>
    </row>
    <row r="442" spans="1:65" s="13" customFormat="1" ht="11.25">
      <c r="B442" s="203"/>
      <c r="C442" s="204"/>
      <c r="D442" s="194" t="s">
        <v>131</v>
      </c>
      <c r="E442" s="205" t="s">
        <v>1</v>
      </c>
      <c r="F442" s="206" t="s">
        <v>405</v>
      </c>
      <c r="G442" s="204"/>
      <c r="H442" s="207">
        <v>47.453000000000003</v>
      </c>
      <c r="I442" s="208"/>
      <c r="J442" s="204"/>
      <c r="K442" s="204"/>
      <c r="L442" s="209"/>
      <c r="M442" s="210"/>
      <c r="N442" s="211"/>
      <c r="O442" s="211"/>
      <c r="P442" s="211"/>
      <c r="Q442" s="211"/>
      <c r="R442" s="211"/>
      <c r="S442" s="211"/>
      <c r="T442" s="212"/>
      <c r="AT442" s="213" t="s">
        <v>131</v>
      </c>
      <c r="AU442" s="213" t="s">
        <v>82</v>
      </c>
      <c r="AV442" s="13" t="s">
        <v>84</v>
      </c>
      <c r="AW442" s="13" t="s">
        <v>30</v>
      </c>
      <c r="AX442" s="13" t="s">
        <v>74</v>
      </c>
      <c r="AY442" s="213" t="s">
        <v>122</v>
      </c>
    </row>
    <row r="443" spans="1:65" s="12" customFormat="1" ht="11.25">
      <c r="B443" s="192"/>
      <c r="C443" s="193"/>
      <c r="D443" s="194" t="s">
        <v>131</v>
      </c>
      <c r="E443" s="195" t="s">
        <v>1</v>
      </c>
      <c r="F443" s="196" t="s">
        <v>349</v>
      </c>
      <c r="G443" s="193"/>
      <c r="H443" s="195" t="s">
        <v>1</v>
      </c>
      <c r="I443" s="197"/>
      <c r="J443" s="193"/>
      <c r="K443" s="193"/>
      <c r="L443" s="198"/>
      <c r="M443" s="199"/>
      <c r="N443" s="200"/>
      <c r="O443" s="200"/>
      <c r="P443" s="200"/>
      <c r="Q443" s="200"/>
      <c r="R443" s="200"/>
      <c r="S443" s="200"/>
      <c r="T443" s="201"/>
      <c r="AT443" s="202" t="s">
        <v>131</v>
      </c>
      <c r="AU443" s="202" t="s">
        <v>82</v>
      </c>
      <c r="AV443" s="12" t="s">
        <v>82</v>
      </c>
      <c r="AW443" s="12" t="s">
        <v>30</v>
      </c>
      <c r="AX443" s="12" t="s">
        <v>74</v>
      </c>
      <c r="AY443" s="202" t="s">
        <v>122</v>
      </c>
    </row>
    <row r="444" spans="1:65" s="13" customFormat="1" ht="11.25">
      <c r="B444" s="203"/>
      <c r="C444" s="204"/>
      <c r="D444" s="194" t="s">
        <v>131</v>
      </c>
      <c r="E444" s="205" t="s">
        <v>1</v>
      </c>
      <c r="F444" s="206" t="s">
        <v>314</v>
      </c>
      <c r="G444" s="204"/>
      <c r="H444" s="207">
        <v>43.753</v>
      </c>
      <c r="I444" s="208"/>
      <c r="J444" s="204"/>
      <c r="K444" s="204"/>
      <c r="L444" s="209"/>
      <c r="M444" s="210"/>
      <c r="N444" s="211"/>
      <c r="O444" s="211"/>
      <c r="P444" s="211"/>
      <c r="Q444" s="211"/>
      <c r="R444" s="211"/>
      <c r="S444" s="211"/>
      <c r="T444" s="212"/>
      <c r="AT444" s="213" t="s">
        <v>131</v>
      </c>
      <c r="AU444" s="213" t="s">
        <v>82</v>
      </c>
      <c r="AV444" s="13" t="s">
        <v>84</v>
      </c>
      <c r="AW444" s="13" t="s">
        <v>30</v>
      </c>
      <c r="AX444" s="13" t="s">
        <v>74</v>
      </c>
      <c r="AY444" s="213" t="s">
        <v>122</v>
      </c>
    </row>
    <row r="445" spans="1:65" s="12" customFormat="1" ht="11.25">
      <c r="B445" s="192"/>
      <c r="C445" s="193"/>
      <c r="D445" s="194" t="s">
        <v>131</v>
      </c>
      <c r="E445" s="195" t="s">
        <v>1</v>
      </c>
      <c r="F445" s="196" t="s">
        <v>186</v>
      </c>
      <c r="G445" s="193"/>
      <c r="H445" s="195" t="s">
        <v>1</v>
      </c>
      <c r="I445" s="197"/>
      <c r="J445" s="193"/>
      <c r="K445" s="193"/>
      <c r="L445" s="198"/>
      <c r="M445" s="199"/>
      <c r="N445" s="200"/>
      <c r="O445" s="200"/>
      <c r="P445" s="200"/>
      <c r="Q445" s="200"/>
      <c r="R445" s="200"/>
      <c r="S445" s="200"/>
      <c r="T445" s="201"/>
      <c r="AT445" s="202" t="s">
        <v>131</v>
      </c>
      <c r="AU445" s="202" t="s">
        <v>82</v>
      </c>
      <c r="AV445" s="12" t="s">
        <v>82</v>
      </c>
      <c r="AW445" s="12" t="s">
        <v>30</v>
      </c>
      <c r="AX445" s="12" t="s">
        <v>74</v>
      </c>
      <c r="AY445" s="202" t="s">
        <v>122</v>
      </c>
    </row>
    <row r="446" spans="1:65" s="13" customFormat="1" ht="11.25">
      <c r="B446" s="203"/>
      <c r="C446" s="204"/>
      <c r="D446" s="194" t="s">
        <v>131</v>
      </c>
      <c r="E446" s="205" t="s">
        <v>1</v>
      </c>
      <c r="F446" s="206" t="s">
        <v>314</v>
      </c>
      <c r="G446" s="204"/>
      <c r="H446" s="207">
        <v>43.753</v>
      </c>
      <c r="I446" s="208"/>
      <c r="J446" s="204"/>
      <c r="K446" s="204"/>
      <c r="L446" s="209"/>
      <c r="M446" s="210"/>
      <c r="N446" s="211"/>
      <c r="O446" s="211"/>
      <c r="P446" s="211"/>
      <c r="Q446" s="211"/>
      <c r="R446" s="211"/>
      <c r="S446" s="211"/>
      <c r="T446" s="212"/>
      <c r="AT446" s="213" t="s">
        <v>131</v>
      </c>
      <c r="AU446" s="213" t="s">
        <v>82</v>
      </c>
      <c r="AV446" s="13" t="s">
        <v>84</v>
      </c>
      <c r="AW446" s="13" t="s">
        <v>30</v>
      </c>
      <c r="AX446" s="13" t="s">
        <v>74</v>
      </c>
      <c r="AY446" s="213" t="s">
        <v>122</v>
      </c>
    </row>
    <row r="447" spans="1:65" s="12" customFormat="1" ht="11.25">
      <c r="B447" s="192"/>
      <c r="C447" s="193"/>
      <c r="D447" s="194" t="s">
        <v>131</v>
      </c>
      <c r="E447" s="195" t="s">
        <v>1</v>
      </c>
      <c r="F447" s="196" t="s">
        <v>251</v>
      </c>
      <c r="G447" s="193"/>
      <c r="H447" s="195" t="s">
        <v>1</v>
      </c>
      <c r="I447" s="197"/>
      <c r="J447" s="193"/>
      <c r="K447" s="193"/>
      <c r="L447" s="198"/>
      <c r="M447" s="199"/>
      <c r="N447" s="200"/>
      <c r="O447" s="200"/>
      <c r="P447" s="200"/>
      <c r="Q447" s="200"/>
      <c r="R447" s="200"/>
      <c r="S447" s="200"/>
      <c r="T447" s="201"/>
      <c r="AT447" s="202" t="s">
        <v>131</v>
      </c>
      <c r="AU447" s="202" t="s">
        <v>82</v>
      </c>
      <c r="AV447" s="12" t="s">
        <v>82</v>
      </c>
      <c r="AW447" s="12" t="s">
        <v>30</v>
      </c>
      <c r="AX447" s="12" t="s">
        <v>74</v>
      </c>
      <c r="AY447" s="202" t="s">
        <v>122</v>
      </c>
    </row>
    <row r="448" spans="1:65" s="13" customFormat="1" ht="11.25">
      <c r="B448" s="203"/>
      <c r="C448" s="204"/>
      <c r="D448" s="194" t="s">
        <v>131</v>
      </c>
      <c r="E448" s="205" t="s">
        <v>1</v>
      </c>
      <c r="F448" s="206" t="s">
        <v>314</v>
      </c>
      <c r="G448" s="204"/>
      <c r="H448" s="207">
        <v>43.753</v>
      </c>
      <c r="I448" s="208"/>
      <c r="J448" s="204"/>
      <c r="K448" s="204"/>
      <c r="L448" s="209"/>
      <c r="M448" s="210"/>
      <c r="N448" s="211"/>
      <c r="O448" s="211"/>
      <c r="P448" s="211"/>
      <c r="Q448" s="211"/>
      <c r="R448" s="211"/>
      <c r="S448" s="211"/>
      <c r="T448" s="212"/>
      <c r="AT448" s="213" t="s">
        <v>131</v>
      </c>
      <c r="AU448" s="213" t="s">
        <v>82</v>
      </c>
      <c r="AV448" s="13" t="s">
        <v>84</v>
      </c>
      <c r="AW448" s="13" t="s">
        <v>30</v>
      </c>
      <c r="AX448" s="13" t="s">
        <v>74</v>
      </c>
      <c r="AY448" s="213" t="s">
        <v>122</v>
      </c>
    </row>
    <row r="449" spans="1:65" s="14" customFormat="1" ht="11.25">
      <c r="B449" s="214"/>
      <c r="C449" s="215"/>
      <c r="D449" s="194" t="s">
        <v>131</v>
      </c>
      <c r="E449" s="216" t="s">
        <v>1</v>
      </c>
      <c r="F449" s="217" t="s">
        <v>134</v>
      </c>
      <c r="G449" s="215"/>
      <c r="H449" s="218">
        <v>178.71199999999999</v>
      </c>
      <c r="I449" s="219"/>
      <c r="J449" s="215"/>
      <c r="K449" s="215"/>
      <c r="L449" s="220"/>
      <c r="M449" s="221"/>
      <c r="N449" s="222"/>
      <c r="O449" s="222"/>
      <c r="P449" s="222"/>
      <c r="Q449" s="222"/>
      <c r="R449" s="222"/>
      <c r="S449" s="222"/>
      <c r="T449" s="223"/>
      <c r="AT449" s="224" t="s">
        <v>131</v>
      </c>
      <c r="AU449" s="224" t="s">
        <v>82</v>
      </c>
      <c r="AV449" s="14" t="s">
        <v>129</v>
      </c>
      <c r="AW449" s="14" t="s">
        <v>30</v>
      </c>
      <c r="AX449" s="14" t="s">
        <v>82</v>
      </c>
      <c r="AY449" s="224" t="s">
        <v>122</v>
      </c>
    </row>
    <row r="450" spans="1:65" s="2" customFormat="1" ht="24.2" customHeight="1">
      <c r="A450" s="34"/>
      <c r="B450" s="35"/>
      <c r="C450" s="240" t="s">
        <v>406</v>
      </c>
      <c r="D450" s="240" t="s">
        <v>221</v>
      </c>
      <c r="E450" s="241" t="s">
        <v>407</v>
      </c>
      <c r="F450" s="242" t="s">
        <v>408</v>
      </c>
      <c r="G450" s="243" t="s">
        <v>246</v>
      </c>
      <c r="H450" s="244">
        <v>66.459999999999994</v>
      </c>
      <c r="I450" s="245"/>
      <c r="J450" s="246">
        <f>ROUND(I450*H450,2)</f>
        <v>0</v>
      </c>
      <c r="K450" s="242" t="s">
        <v>127</v>
      </c>
      <c r="L450" s="39"/>
      <c r="M450" s="247" t="s">
        <v>1</v>
      </c>
      <c r="N450" s="248" t="s">
        <v>39</v>
      </c>
      <c r="O450" s="71"/>
      <c r="P450" s="188">
        <f>O450*H450</f>
        <v>0</v>
      </c>
      <c r="Q450" s="188">
        <v>0</v>
      </c>
      <c r="R450" s="188">
        <f>Q450*H450</f>
        <v>0</v>
      </c>
      <c r="S450" s="188">
        <v>0</v>
      </c>
      <c r="T450" s="189">
        <f>S450*H450</f>
        <v>0</v>
      </c>
      <c r="U450" s="34"/>
      <c r="V450" s="34"/>
      <c r="W450" s="34"/>
      <c r="X450" s="34"/>
      <c r="Y450" s="34"/>
      <c r="Z450" s="34"/>
      <c r="AA450" s="34"/>
      <c r="AB450" s="34"/>
      <c r="AC450" s="34"/>
      <c r="AD450" s="34"/>
      <c r="AE450" s="34"/>
      <c r="AR450" s="190" t="s">
        <v>129</v>
      </c>
      <c r="AT450" s="190" t="s">
        <v>221</v>
      </c>
      <c r="AU450" s="190" t="s">
        <v>82</v>
      </c>
      <c r="AY450" s="17" t="s">
        <v>122</v>
      </c>
      <c r="BE450" s="191">
        <f>IF(N450="základní",J450,0)</f>
        <v>0</v>
      </c>
      <c r="BF450" s="191">
        <f>IF(N450="snížená",J450,0)</f>
        <v>0</v>
      </c>
      <c r="BG450" s="191">
        <f>IF(N450="zákl. přenesená",J450,0)</f>
        <v>0</v>
      </c>
      <c r="BH450" s="191">
        <f>IF(N450="sníž. přenesená",J450,0)</f>
        <v>0</v>
      </c>
      <c r="BI450" s="191">
        <f>IF(N450="nulová",J450,0)</f>
        <v>0</v>
      </c>
      <c r="BJ450" s="17" t="s">
        <v>82</v>
      </c>
      <c r="BK450" s="191">
        <f>ROUND(I450*H450,2)</f>
        <v>0</v>
      </c>
      <c r="BL450" s="17" t="s">
        <v>129</v>
      </c>
      <c r="BM450" s="190" t="s">
        <v>409</v>
      </c>
    </row>
    <row r="451" spans="1:65" s="2" customFormat="1" ht="39">
      <c r="A451" s="34"/>
      <c r="B451" s="35"/>
      <c r="C451" s="36"/>
      <c r="D451" s="194" t="s">
        <v>141</v>
      </c>
      <c r="E451" s="36"/>
      <c r="F451" s="225" t="s">
        <v>410</v>
      </c>
      <c r="G451" s="36"/>
      <c r="H451" s="36"/>
      <c r="I451" s="226"/>
      <c r="J451" s="36"/>
      <c r="K451" s="36"/>
      <c r="L451" s="39"/>
      <c r="M451" s="227"/>
      <c r="N451" s="228"/>
      <c r="O451" s="71"/>
      <c r="P451" s="71"/>
      <c r="Q451" s="71"/>
      <c r="R451" s="71"/>
      <c r="S451" s="71"/>
      <c r="T451" s="72"/>
      <c r="U451" s="34"/>
      <c r="V451" s="34"/>
      <c r="W451" s="34"/>
      <c r="X451" s="34"/>
      <c r="Y451" s="34"/>
      <c r="Z451" s="34"/>
      <c r="AA451" s="34"/>
      <c r="AB451" s="34"/>
      <c r="AC451" s="34"/>
      <c r="AD451" s="34"/>
      <c r="AE451" s="34"/>
      <c r="AT451" s="17" t="s">
        <v>141</v>
      </c>
      <c r="AU451" s="17" t="s">
        <v>82</v>
      </c>
    </row>
    <row r="452" spans="1:65" s="12" customFormat="1" ht="11.25">
      <c r="B452" s="192"/>
      <c r="C452" s="193"/>
      <c r="D452" s="194" t="s">
        <v>131</v>
      </c>
      <c r="E452" s="195" t="s">
        <v>1</v>
      </c>
      <c r="F452" s="196" t="s">
        <v>411</v>
      </c>
      <c r="G452" s="193"/>
      <c r="H452" s="195" t="s">
        <v>1</v>
      </c>
      <c r="I452" s="197"/>
      <c r="J452" s="193"/>
      <c r="K452" s="193"/>
      <c r="L452" s="198"/>
      <c r="M452" s="199"/>
      <c r="N452" s="200"/>
      <c r="O452" s="200"/>
      <c r="P452" s="200"/>
      <c r="Q452" s="200"/>
      <c r="R452" s="200"/>
      <c r="S452" s="200"/>
      <c r="T452" s="201"/>
      <c r="AT452" s="202" t="s">
        <v>131</v>
      </c>
      <c r="AU452" s="202" t="s">
        <v>82</v>
      </c>
      <c r="AV452" s="12" t="s">
        <v>82</v>
      </c>
      <c r="AW452" s="12" t="s">
        <v>30</v>
      </c>
      <c r="AX452" s="12" t="s">
        <v>74</v>
      </c>
      <c r="AY452" s="202" t="s">
        <v>122</v>
      </c>
    </row>
    <row r="453" spans="1:65" s="12" customFormat="1" ht="11.25">
      <c r="B453" s="192"/>
      <c r="C453" s="193"/>
      <c r="D453" s="194" t="s">
        <v>131</v>
      </c>
      <c r="E453" s="195" t="s">
        <v>1</v>
      </c>
      <c r="F453" s="196" t="s">
        <v>412</v>
      </c>
      <c r="G453" s="193"/>
      <c r="H453" s="195" t="s">
        <v>1</v>
      </c>
      <c r="I453" s="197"/>
      <c r="J453" s="193"/>
      <c r="K453" s="193"/>
      <c r="L453" s="198"/>
      <c r="M453" s="199"/>
      <c r="N453" s="200"/>
      <c r="O453" s="200"/>
      <c r="P453" s="200"/>
      <c r="Q453" s="200"/>
      <c r="R453" s="200"/>
      <c r="S453" s="200"/>
      <c r="T453" s="201"/>
      <c r="AT453" s="202" t="s">
        <v>131</v>
      </c>
      <c r="AU453" s="202" t="s">
        <v>82</v>
      </c>
      <c r="AV453" s="12" t="s">
        <v>82</v>
      </c>
      <c r="AW453" s="12" t="s">
        <v>30</v>
      </c>
      <c r="AX453" s="12" t="s">
        <v>74</v>
      </c>
      <c r="AY453" s="202" t="s">
        <v>122</v>
      </c>
    </row>
    <row r="454" spans="1:65" s="13" customFormat="1" ht="11.25">
      <c r="B454" s="203"/>
      <c r="C454" s="204"/>
      <c r="D454" s="194" t="s">
        <v>131</v>
      </c>
      <c r="E454" s="205" t="s">
        <v>1</v>
      </c>
      <c r="F454" s="206" t="s">
        <v>315</v>
      </c>
      <c r="G454" s="204"/>
      <c r="H454" s="207">
        <v>66.459999999999994</v>
      </c>
      <c r="I454" s="208"/>
      <c r="J454" s="204"/>
      <c r="K454" s="204"/>
      <c r="L454" s="209"/>
      <c r="M454" s="210"/>
      <c r="N454" s="211"/>
      <c r="O454" s="211"/>
      <c r="P454" s="211"/>
      <c r="Q454" s="211"/>
      <c r="R454" s="211"/>
      <c r="S454" s="211"/>
      <c r="T454" s="212"/>
      <c r="AT454" s="213" t="s">
        <v>131</v>
      </c>
      <c r="AU454" s="213" t="s">
        <v>82</v>
      </c>
      <c r="AV454" s="13" t="s">
        <v>84</v>
      </c>
      <c r="AW454" s="13" t="s">
        <v>30</v>
      </c>
      <c r="AX454" s="13" t="s">
        <v>74</v>
      </c>
      <c r="AY454" s="213" t="s">
        <v>122</v>
      </c>
    </row>
    <row r="455" spans="1:65" s="14" customFormat="1" ht="11.25">
      <c r="B455" s="214"/>
      <c r="C455" s="215"/>
      <c r="D455" s="194" t="s">
        <v>131</v>
      </c>
      <c r="E455" s="216" t="s">
        <v>1</v>
      </c>
      <c r="F455" s="217" t="s">
        <v>134</v>
      </c>
      <c r="G455" s="215"/>
      <c r="H455" s="218">
        <v>66.459999999999994</v>
      </c>
      <c r="I455" s="219"/>
      <c r="J455" s="215"/>
      <c r="K455" s="215"/>
      <c r="L455" s="220"/>
      <c r="M455" s="221"/>
      <c r="N455" s="222"/>
      <c r="O455" s="222"/>
      <c r="P455" s="222"/>
      <c r="Q455" s="222"/>
      <c r="R455" s="222"/>
      <c r="S455" s="222"/>
      <c r="T455" s="223"/>
      <c r="AT455" s="224" t="s">
        <v>131</v>
      </c>
      <c r="AU455" s="224" t="s">
        <v>82</v>
      </c>
      <c r="AV455" s="14" t="s">
        <v>129</v>
      </c>
      <c r="AW455" s="14" t="s">
        <v>30</v>
      </c>
      <c r="AX455" s="14" t="s">
        <v>82</v>
      </c>
      <c r="AY455" s="224" t="s">
        <v>122</v>
      </c>
    </row>
    <row r="456" spans="1:65" s="2" customFormat="1" ht="24.2" customHeight="1">
      <c r="A456" s="34"/>
      <c r="B456" s="35"/>
      <c r="C456" s="240" t="s">
        <v>413</v>
      </c>
      <c r="D456" s="240" t="s">
        <v>221</v>
      </c>
      <c r="E456" s="241" t="s">
        <v>414</v>
      </c>
      <c r="F456" s="242" t="s">
        <v>415</v>
      </c>
      <c r="G456" s="243" t="s">
        <v>246</v>
      </c>
      <c r="H456" s="244">
        <v>92.605999999999995</v>
      </c>
      <c r="I456" s="245"/>
      <c r="J456" s="246">
        <f>ROUND(I456*H456,2)</f>
        <v>0</v>
      </c>
      <c r="K456" s="242" t="s">
        <v>127</v>
      </c>
      <c r="L456" s="39"/>
      <c r="M456" s="247" t="s">
        <v>1</v>
      </c>
      <c r="N456" s="248" t="s">
        <v>39</v>
      </c>
      <c r="O456" s="71"/>
      <c r="P456" s="188">
        <f>O456*H456</f>
        <v>0</v>
      </c>
      <c r="Q456" s="188">
        <v>0</v>
      </c>
      <c r="R456" s="188">
        <f>Q456*H456</f>
        <v>0</v>
      </c>
      <c r="S456" s="188">
        <v>0</v>
      </c>
      <c r="T456" s="189">
        <f>S456*H456</f>
        <v>0</v>
      </c>
      <c r="U456" s="34"/>
      <c r="V456" s="34"/>
      <c r="W456" s="34"/>
      <c r="X456" s="34"/>
      <c r="Y456" s="34"/>
      <c r="Z456" s="34"/>
      <c r="AA456" s="34"/>
      <c r="AB456" s="34"/>
      <c r="AC456" s="34"/>
      <c r="AD456" s="34"/>
      <c r="AE456" s="34"/>
      <c r="AR456" s="190" t="s">
        <v>129</v>
      </c>
      <c r="AT456" s="190" t="s">
        <v>221</v>
      </c>
      <c r="AU456" s="190" t="s">
        <v>82</v>
      </c>
      <c r="AY456" s="17" t="s">
        <v>122</v>
      </c>
      <c r="BE456" s="191">
        <f>IF(N456="základní",J456,0)</f>
        <v>0</v>
      </c>
      <c r="BF456" s="191">
        <f>IF(N456="snížená",J456,0)</f>
        <v>0</v>
      </c>
      <c r="BG456" s="191">
        <f>IF(N456="zákl. přenesená",J456,0)</f>
        <v>0</v>
      </c>
      <c r="BH456" s="191">
        <f>IF(N456="sníž. přenesená",J456,0)</f>
        <v>0</v>
      </c>
      <c r="BI456" s="191">
        <f>IF(N456="nulová",J456,0)</f>
        <v>0</v>
      </c>
      <c r="BJ456" s="17" t="s">
        <v>82</v>
      </c>
      <c r="BK456" s="191">
        <f>ROUND(I456*H456,2)</f>
        <v>0</v>
      </c>
      <c r="BL456" s="17" t="s">
        <v>129</v>
      </c>
      <c r="BM456" s="190" t="s">
        <v>416</v>
      </c>
    </row>
    <row r="457" spans="1:65" s="2" customFormat="1" ht="39">
      <c r="A457" s="34"/>
      <c r="B457" s="35"/>
      <c r="C457" s="36"/>
      <c r="D457" s="194" t="s">
        <v>141</v>
      </c>
      <c r="E457" s="36"/>
      <c r="F457" s="225" t="s">
        <v>417</v>
      </c>
      <c r="G457" s="36"/>
      <c r="H457" s="36"/>
      <c r="I457" s="226"/>
      <c r="J457" s="36"/>
      <c r="K457" s="36"/>
      <c r="L457" s="39"/>
      <c r="M457" s="227"/>
      <c r="N457" s="228"/>
      <c r="O457" s="71"/>
      <c r="P457" s="71"/>
      <c r="Q457" s="71"/>
      <c r="R457" s="71"/>
      <c r="S457" s="71"/>
      <c r="T457" s="72"/>
      <c r="U457" s="34"/>
      <c r="V457" s="34"/>
      <c r="W457" s="34"/>
      <c r="X457" s="34"/>
      <c r="Y457" s="34"/>
      <c r="Z457" s="34"/>
      <c r="AA457" s="34"/>
      <c r="AB457" s="34"/>
      <c r="AC457" s="34"/>
      <c r="AD457" s="34"/>
      <c r="AE457" s="34"/>
      <c r="AT457" s="17" t="s">
        <v>141</v>
      </c>
      <c r="AU457" s="17" t="s">
        <v>82</v>
      </c>
    </row>
    <row r="458" spans="1:65" s="12" customFormat="1" ht="11.25">
      <c r="B458" s="192"/>
      <c r="C458" s="193"/>
      <c r="D458" s="194" t="s">
        <v>131</v>
      </c>
      <c r="E458" s="195" t="s">
        <v>1</v>
      </c>
      <c r="F458" s="196" t="s">
        <v>411</v>
      </c>
      <c r="G458" s="193"/>
      <c r="H458" s="195" t="s">
        <v>1</v>
      </c>
      <c r="I458" s="197"/>
      <c r="J458" s="193"/>
      <c r="K458" s="193"/>
      <c r="L458" s="198"/>
      <c r="M458" s="199"/>
      <c r="N458" s="200"/>
      <c r="O458" s="200"/>
      <c r="P458" s="200"/>
      <c r="Q458" s="200"/>
      <c r="R458" s="200"/>
      <c r="S458" s="200"/>
      <c r="T458" s="201"/>
      <c r="AT458" s="202" t="s">
        <v>131</v>
      </c>
      <c r="AU458" s="202" t="s">
        <v>82</v>
      </c>
      <c r="AV458" s="12" t="s">
        <v>82</v>
      </c>
      <c r="AW458" s="12" t="s">
        <v>30</v>
      </c>
      <c r="AX458" s="12" t="s">
        <v>74</v>
      </c>
      <c r="AY458" s="202" t="s">
        <v>122</v>
      </c>
    </row>
    <row r="459" spans="1:65" s="12" customFormat="1" ht="11.25">
      <c r="B459" s="192"/>
      <c r="C459" s="193"/>
      <c r="D459" s="194" t="s">
        <v>131</v>
      </c>
      <c r="E459" s="195" t="s">
        <v>1</v>
      </c>
      <c r="F459" s="196" t="s">
        <v>299</v>
      </c>
      <c r="G459" s="193"/>
      <c r="H459" s="195" t="s">
        <v>1</v>
      </c>
      <c r="I459" s="197"/>
      <c r="J459" s="193"/>
      <c r="K459" s="193"/>
      <c r="L459" s="198"/>
      <c r="M459" s="199"/>
      <c r="N459" s="200"/>
      <c r="O459" s="200"/>
      <c r="P459" s="200"/>
      <c r="Q459" s="200"/>
      <c r="R459" s="200"/>
      <c r="S459" s="200"/>
      <c r="T459" s="201"/>
      <c r="AT459" s="202" t="s">
        <v>131</v>
      </c>
      <c r="AU459" s="202" t="s">
        <v>82</v>
      </c>
      <c r="AV459" s="12" t="s">
        <v>82</v>
      </c>
      <c r="AW459" s="12" t="s">
        <v>30</v>
      </c>
      <c r="AX459" s="12" t="s">
        <v>74</v>
      </c>
      <c r="AY459" s="202" t="s">
        <v>122</v>
      </c>
    </row>
    <row r="460" spans="1:65" s="13" customFormat="1" ht="11.25">
      <c r="B460" s="203"/>
      <c r="C460" s="204"/>
      <c r="D460" s="194" t="s">
        <v>131</v>
      </c>
      <c r="E460" s="205" t="s">
        <v>1</v>
      </c>
      <c r="F460" s="206" t="s">
        <v>317</v>
      </c>
      <c r="G460" s="204"/>
      <c r="H460" s="207">
        <v>92.605999999999995</v>
      </c>
      <c r="I460" s="208"/>
      <c r="J460" s="204"/>
      <c r="K460" s="204"/>
      <c r="L460" s="209"/>
      <c r="M460" s="210"/>
      <c r="N460" s="211"/>
      <c r="O460" s="211"/>
      <c r="P460" s="211"/>
      <c r="Q460" s="211"/>
      <c r="R460" s="211"/>
      <c r="S460" s="211"/>
      <c r="T460" s="212"/>
      <c r="AT460" s="213" t="s">
        <v>131</v>
      </c>
      <c r="AU460" s="213" t="s">
        <v>82</v>
      </c>
      <c r="AV460" s="13" t="s">
        <v>84</v>
      </c>
      <c r="AW460" s="13" t="s">
        <v>30</v>
      </c>
      <c r="AX460" s="13" t="s">
        <v>74</v>
      </c>
      <c r="AY460" s="213" t="s">
        <v>122</v>
      </c>
    </row>
    <row r="461" spans="1:65" s="14" customFormat="1" ht="11.25">
      <c r="B461" s="214"/>
      <c r="C461" s="215"/>
      <c r="D461" s="194" t="s">
        <v>131</v>
      </c>
      <c r="E461" s="216" t="s">
        <v>1</v>
      </c>
      <c r="F461" s="217" t="s">
        <v>134</v>
      </c>
      <c r="G461" s="215"/>
      <c r="H461" s="218">
        <v>92.605999999999995</v>
      </c>
      <c r="I461" s="219"/>
      <c r="J461" s="215"/>
      <c r="K461" s="215"/>
      <c r="L461" s="220"/>
      <c r="M461" s="221"/>
      <c r="N461" s="222"/>
      <c r="O461" s="222"/>
      <c r="P461" s="222"/>
      <c r="Q461" s="222"/>
      <c r="R461" s="222"/>
      <c r="S461" s="222"/>
      <c r="T461" s="223"/>
      <c r="AT461" s="224" t="s">
        <v>131</v>
      </c>
      <c r="AU461" s="224" t="s">
        <v>82</v>
      </c>
      <c r="AV461" s="14" t="s">
        <v>129</v>
      </c>
      <c r="AW461" s="14" t="s">
        <v>30</v>
      </c>
      <c r="AX461" s="14" t="s">
        <v>82</v>
      </c>
      <c r="AY461" s="224" t="s">
        <v>122</v>
      </c>
    </row>
    <row r="462" spans="1:65" s="2" customFormat="1" ht="24.2" customHeight="1">
      <c r="A462" s="34"/>
      <c r="B462" s="35"/>
      <c r="C462" s="240" t="s">
        <v>418</v>
      </c>
      <c r="D462" s="240" t="s">
        <v>221</v>
      </c>
      <c r="E462" s="241" t="s">
        <v>419</v>
      </c>
      <c r="F462" s="242" t="s">
        <v>420</v>
      </c>
      <c r="G462" s="243" t="s">
        <v>246</v>
      </c>
      <c r="H462" s="244">
        <v>10.119999999999999</v>
      </c>
      <c r="I462" s="245"/>
      <c r="J462" s="246">
        <f>ROUND(I462*H462,2)</f>
        <v>0</v>
      </c>
      <c r="K462" s="242" t="s">
        <v>127</v>
      </c>
      <c r="L462" s="39"/>
      <c r="M462" s="247" t="s">
        <v>1</v>
      </c>
      <c r="N462" s="248" t="s">
        <v>39</v>
      </c>
      <c r="O462" s="71"/>
      <c r="P462" s="188">
        <f>O462*H462</f>
        <v>0</v>
      </c>
      <c r="Q462" s="188">
        <v>0</v>
      </c>
      <c r="R462" s="188">
        <f>Q462*H462</f>
        <v>0</v>
      </c>
      <c r="S462" s="188">
        <v>0</v>
      </c>
      <c r="T462" s="189">
        <f>S462*H462</f>
        <v>0</v>
      </c>
      <c r="U462" s="34"/>
      <c r="V462" s="34"/>
      <c r="W462" s="34"/>
      <c r="X462" s="34"/>
      <c r="Y462" s="34"/>
      <c r="Z462" s="34"/>
      <c r="AA462" s="34"/>
      <c r="AB462" s="34"/>
      <c r="AC462" s="34"/>
      <c r="AD462" s="34"/>
      <c r="AE462" s="34"/>
      <c r="AR462" s="190" t="s">
        <v>129</v>
      </c>
      <c r="AT462" s="190" t="s">
        <v>221</v>
      </c>
      <c r="AU462" s="190" t="s">
        <v>82</v>
      </c>
      <c r="AY462" s="17" t="s">
        <v>122</v>
      </c>
      <c r="BE462" s="191">
        <f>IF(N462="základní",J462,0)</f>
        <v>0</v>
      </c>
      <c r="BF462" s="191">
        <f>IF(N462="snížená",J462,0)</f>
        <v>0</v>
      </c>
      <c r="BG462" s="191">
        <f>IF(N462="zákl. přenesená",J462,0)</f>
        <v>0</v>
      </c>
      <c r="BH462" s="191">
        <f>IF(N462="sníž. přenesená",J462,0)</f>
        <v>0</v>
      </c>
      <c r="BI462" s="191">
        <f>IF(N462="nulová",J462,0)</f>
        <v>0</v>
      </c>
      <c r="BJ462" s="17" t="s">
        <v>82</v>
      </c>
      <c r="BK462" s="191">
        <f>ROUND(I462*H462,2)</f>
        <v>0</v>
      </c>
      <c r="BL462" s="17" t="s">
        <v>129</v>
      </c>
      <c r="BM462" s="190" t="s">
        <v>421</v>
      </c>
    </row>
    <row r="463" spans="1:65" s="2" customFormat="1" ht="58.5">
      <c r="A463" s="34"/>
      <c r="B463" s="35"/>
      <c r="C463" s="36"/>
      <c r="D463" s="194" t="s">
        <v>141</v>
      </c>
      <c r="E463" s="36"/>
      <c r="F463" s="225" t="s">
        <v>422</v>
      </c>
      <c r="G463" s="36"/>
      <c r="H463" s="36"/>
      <c r="I463" s="226"/>
      <c r="J463" s="36"/>
      <c r="K463" s="36"/>
      <c r="L463" s="39"/>
      <c r="M463" s="227"/>
      <c r="N463" s="228"/>
      <c r="O463" s="71"/>
      <c r="P463" s="71"/>
      <c r="Q463" s="71"/>
      <c r="R463" s="71"/>
      <c r="S463" s="71"/>
      <c r="T463" s="72"/>
      <c r="U463" s="34"/>
      <c r="V463" s="34"/>
      <c r="W463" s="34"/>
      <c r="X463" s="34"/>
      <c r="Y463" s="34"/>
      <c r="Z463" s="34"/>
      <c r="AA463" s="34"/>
      <c r="AB463" s="34"/>
      <c r="AC463" s="34"/>
      <c r="AD463" s="34"/>
      <c r="AE463" s="34"/>
      <c r="AT463" s="17" t="s">
        <v>141</v>
      </c>
      <c r="AU463" s="17" t="s">
        <v>82</v>
      </c>
    </row>
    <row r="464" spans="1:65" s="12" customFormat="1" ht="22.5">
      <c r="B464" s="192"/>
      <c r="C464" s="193"/>
      <c r="D464" s="194" t="s">
        <v>131</v>
      </c>
      <c r="E464" s="195" t="s">
        <v>1</v>
      </c>
      <c r="F464" s="196" t="s">
        <v>423</v>
      </c>
      <c r="G464" s="193"/>
      <c r="H464" s="195" t="s">
        <v>1</v>
      </c>
      <c r="I464" s="197"/>
      <c r="J464" s="193"/>
      <c r="K464" s="193"/>
      <c r="L464" s="198"/>
      <c r="M464" s="199"/>
      <c r="N464" s="200"/>
      <c r="O464" s="200"/>
      <c r="P464" s="200"/>
      <c r="Q464" s="200"/>
      <c r="R464" s="200"/>
      <c r="S464" s="200"/>
      <c r="T464" s="201"/>
      <c r="AT464" s="202" t="s">
        <v>131</v>
      </c>
      <c r="AU464" s="202" t="s">
        <v>82</v>
      </c>
      <c r="AV464" s="12" t="s">
        <v>82</v>
      </c>
      <c r="AW464" s="12" t="s">
        <v>30</v>
      </c>
      <c r="AX464" s="12" t="s">
        <v>74</v>
      </c>
      <c r="AY464" s="202" t="s">
        <v>122</v>
      </c>
    </row>
    <row r="465" spans="1:65" s="13" customFormat="1" ht="11.25">
      <c r="B465" s="203"/>
      <c r="C465" s="204"/>
      <c r="D465" s="194" t="s">
        <v>131</v>
      </c>
      <c r="E465" s="205" t="s">
        <v>1</v>
      </c>
      <c r="F465" s="206" t="s">
        <v>424</v>
      </c>
      <c r="G465" s="204"/>
      <c r="H465" s="207">
        <v>10.119999999999999</v>
      </c>
      <c r="I465" s="208"/>
      <c r="J465" s="204"/>
      <c r="K465" s="204"/>
      <c r="L465" s="209"/>
      <c r="M465" s="210"/>
      <c r="N465" s="211"/>
      <c r="O465" s="211"/>
      <c r="P465" s="211"/>
      <c r="Q465" s="211"/>
      <c r="R465" s="211"/>
      <c r="S465" s="211"/>
      <c r="T465" s="212"/>
      <c r="AT465" s="213" t="s">
        <v>131</v>
      </c>
      <c r="AU465" s="213" t="s">
        <v>82</v>
      </c>
      <c r="AV465" s="13" t="s">
        <v>84</v>
      </c>
      <c r="AW465" s="13" t="s">
        <v>30</v>
      </c>
      <c r="AX465" s="13" t="s">
        <v>74</v>
      </c>
      <c r="AY465" s="213" t="s">
        <v>122</v>
      </c>
    </row>
    <row r="466" spans="1:65" s="14" customFormat="1" ht="11.25">
      <c r="B466" s="214"/>
      <c r="C466" s="215"/>
      <c r="D466" s="194" t="s">
        <v>131</v>
      </c>
      <c r="E466" s="216" t="s">
        <v>1</v>
      </c>
      <c r="F466" s="217" t="s">
        <v>134</v>
      </c>
      <c r="G466" s="215"/>
      <c r="H466" s="218">
        <v>10.119999999999999</v>
      </c>
      <c r="I466" s="219"/>
      <c r="J466" s="215"/>
      <c r="K466" s="215"/>
      <c r="L466" s="220"/>
      <c r="M466" s="221"/>
      <c r="N466" s="222"/>
      <c r="O466" s="222"/>
      <c r="P466" s="222"/>
      <c r="Q466" s="222"/>
      <c r="R466" s="222"/>
      <c r="S466" s="222"/>
      <c r="T466" s="223"/>
      <c r="AT466" s="224" t="s">
        <v>131</v>
      </c>
      <c r="AU466" s="224" t="s">
        <v>82</v>
      </c>
      <c r="AV466" s="14" t="s">
        <v>129</v>
      </c>
      <c r="AW466" s="14" t="s">
        <v>30</v>
      </c>
      <c r="AX466" s="14" t="s">
        <v>82</v>
      </c>
      <c r="AY466" s="224" t="s">
        <v>122</v>
      </c>
    </row>
    <row r="467" spans="1:65" s="2" customFormat="1" ht="24.2" customHeight="1">
      <c r="A467" s="34"/>
      <c r="B467" s="35"/>
      <c r="C467" s="240" t="s">
        <v>425</v>
      </c>
      <c r="D467" s="240" t="s">
        <v>221</v>
      </c>
      <c r="E467" s="241" t="s">
        <v>426</v>
      </c>
      <c r="F467" s="242" t="s">
        <v>427</v>
      </c>
      <c r="G467" s="243" t="s">
        <v>246</v>
      </c>
      <c r="H467" s="244">
        <v>19.260000000000002</v>
      </c>
      <c r="I467" s="245"/>
      <c r="J467" s="246">
        <f>ROUND(I467*H467,2)</f>
        <v>0</v>
      </c>
      <c r="K467" s="242" t="s">
        <v>127</v>
      </c>
      <c r="L467" s="39"/>
      <c r="M467" s="247" t="s">
        <v>1</v>
      </c>
      <c r="N467" s="248" t="s">
        <v>39</v>
      </c>
      <c r="O467" s="71"/>
      <c r="P467" s="188">
        <f>O467*H467</f>
        <v>0</v>
      </c>
      <c r="Q467" s="188">
        <v>0</v>
      </c>
      <c r="R467" s="188">
        <f>Q467*H467</f>
        <v>0</v>
      </c>
      <c r="S467" s="188">
        <v>0</v>
      </c>
      <c r="T467" s="189">
        <f>S467*H467</f>
        <v>0</v>
      </c>
      <c r="U467" s="34"/>
      <c r="V467" s="34"/>
      <c r="W467" s="34"/>
      <c r="X467" s="34"/>
      <c r="Y467" s="34"/>
      <c r="Z467" s="34"/>
      <c r="AA467" s="34"/>
      <c r="AB467" s="34"/>
      <c r="AC467" s="34"/>
      <c r="AD467" s="34"/>
      <c r="AE467" s="34"/>
      <c r="AR467" s="190" t="s">
        <v>129</v>
      </c>
      <c r="AT467" s="190" t="s">
        <v>221</v>
      </c>
      <c r="AU467" s="190" t="s">
        <v>82</v>
      </c>
      <c r="AY467" s="17" t="s">
        <v>122</v>
      </c>
      <c r="BE467" s="191">
        <f>IF(N467="základní",J467,0)</f>
        <v>0</v>
      </c>
      <c r="BF467" s="191">
        <f>IF(N467="snížená",J467,0)</f>
        <v>0</v>
      </c>
      <c r="BG467" s="191">
        <f>IF(N467="zákl. přenesená",J467,0)</f>
        <v>0</v>
      </c>
      <c r="BH467" s="191">
        <f>IF(N467="sníž. přenesená",J467,0)</f>
        <v>0</v>
      </c>
      <c r="BI467" s="191">
        <f>IF(N467="nulová",J467,0)</f>
        <v>0</v>
      </c>
      <c r="BJ467" s="17" t="s">
        <v>82</v>
      </c>
      <c r="BK467" s="191">
        <f>ROUND(I467*H467,2)</f>
        <v>0</v>
      </c>
      <c r="BL467" s="17" t="s">
        <v>129</v>
      </c>
      <c r="BM467" s="190" t="s">
        <v>428</v>
      </c>
    </row>
    <row r="468" spans="1:65" s="2" customFormat="1" ht="58.5">
      <c r="A468" s="34"/>
      <c r="B468" s="35"/>
      <c r="C468" s="36"/>
      <c r="D468" s="194" t="s">
        <v>141</v>
      </c>
      <c r="E468" s="36"/>
      <c r="F468" s="225" t="s">
        <v>429</v>
      </c>
      <c r="G468" s="36"/>
      <c r="H468" s="36"/>
      <c r="I468" s="226"/>
      <c r="J468" s="36"/>
      <c r="K468" s="36"/>
      <c r="L468" s="39"/>
      <c r="M468" s="227"/>
      <c r="N468" s="228"/>
      <c r="O468" s="71"/>
      <c r="P468" s="71"/>
      <c r="Q468" s="71"/>
      <c r="R468" s="71"/>
      <c r="S468" s="71"/>
      <c r="T468" s="72"/>
      <c r="U468" s="34"/>
      <c r="V468" s="34"/>
      <c r="W468" s="34"/>
      <c r="X468" s="34"/>
      <c r="Y468" s="34"/>
      <c r="Z468" s="34"/>
      <c r="AA468" s="34"/>
      <c r="AB468" s="34"/>
      <c r="AC468" s="34"/>
      <c r="AD468" s="34"/>
      <c r="AE468" s="34"/>
      <c r="AT468" s="17" t="s">
        <v>141</v>
      </c>
      <c r="AU468" s="17" t="s">
        <v>82</v>
      </c>
    </row>
    <row r="469" spans="1:65" s="12" customFormat="1" ht="11.25">
      <c r="B469" s="192"/>
      <c r="C469" s="193"/>
      <c r="D469" s="194" t="s">
        <v>131</v>
      </c>
      <c r="E469" s="195" t="s">
        <v>1</v>
      </c>
      <c r="F469" s="196" t="s">
        <v>430</v>
      </c>
      <c r="G469" s="193"/>
      <c r="H469" s="195" t="s">
        <v>1</v>
      </c>
      <c r="I469" s="197"/>
      <c r="J469" s="193"/>
      <c r="K469" s="193"/>
      <c r="L469" s="198"/>
      <c r="M469" s="199"/>
      <c r="N469" s="200"/>
      <c r="O469" s="200"/>
      <c r="P469" s="200"/>
      <c r="Q469" s="200"/>
      <c r="R469" s="200"/>
      <c r="S469" s="200"/>
      <c r="T469" s="201"/>
      <c r="AT469" s="202" t="s">
        <v>131</v>
      </c>
      <c r="AU469" s="202" t="s">
        <v>82</v>
      </c>
      <c r="AV469" s="12" t="s">
        <v>82</v>
      </c>
      <c r="AW469" s="12" t="s">
        <v>30</v>
      </c>
      <c r="AX469" s="12" t="s">
        <v>74</v>
      </c>
      <c r="AY469" s="202" t="s">
        <v>122</v>
      </c>
    </row>
    <row r="470" spans="1:65" s="13" customFormat="1" ht="11.25">
      <c r="B470" s="203"/>
      <c r="C470" s="204"/>
      <c r="D470" s="194" t="s">
        <v>131</v>
      </c>
      <c r="E470" s="205" t="s">
        <v>1</v>
      </c>
      <c r="F470" s="206" t="s">
        <v>431</v>
      </c>
      <c r="G470" s="204"/>
      <c r="H470" s="207">
        <v>6.42</v>
      </c>
      <c r="I470" s="208"/>
      <c r="J470" s="204"/>
      <c r="K470" s="204"/>
      <c r="L470" s="209"/>
      <c r="M470" s="210"/>
      <c r="N470" s="211"/>
      <c r="O470" s="211"/>
      <c r="P470" s="211"/>
      <c r="Q470" s="211"/>
      <c r="R470" s="211"/>
      <c r="S470" s="211"/>
      <c r="T470" s="212"/>
      <c r="AT470" s="213" t="s">
        <v>131</v>
      </c>
      <c r="AU470" s="213" t="s">
        <v>82</v>
      </c>
      <c r="AV470" s="13" t="s">
        <v>84</v>
      </c>
      <c r="AW470" s="13" t="s">
        <v>30</v>
      </c>
      <c r="AX470" s="13" t="s">
        <v>74</v>
      </c>
      <c r="AY470" s="213" t="s">
        <v>122</v>
      </c>
    </row>
    <row r="471" spans="1:65" s="12" customFormat="1" ht="11.25">
      <c r="B471" s="192"/>
      <c r="C471" s="193"/>
      <c r="D471" s="194" t="s">
        <v>131</v>
      </c>
      <c r="E471" s="195" t="s">
        <v>1</v>
      </c>
      <c r="F471" s="196" t="s">
        <v>432</v>
      </c>
      <c r="G471" s="193"/>
      <c r="H471" s="195" t="s">
        <v>1</v>
      </c>
      <c r="I471" s="197"/>
      <c r="J471" s="193"/>
      <c r="K471" s="193"/>
      <c r="L471" s="198"/>
      <c r="M471" s="199"/>
      <c r="N471" s="200"/>
      <c r="O471" s="200"/>
      <c r="P471" s="200"/>
      <c r="Q471" s="200"/>
      <c r="R471" s="200"/>
      <c r="S471" s="200"/>
      <c r="T471" s="201"/>
      <c r="AT471" s="202" t="s">
        <v>131</v>
      </c>
      <c r="AU471" s="202" t="s">
        <v>82</v>
      </c>
      <c r="AV471" s="12" t="s">
        <v>82</v>
      </c>
      <c r="AW471" s="12" t="s">
        <v>30</v>
      </c>
      <c r="AX471" s="12" t="s">
        <v>74</v>
      </c>
      <c r="AY471" s="202" t="s">
        <v>122</v>
      </c>
    </row>
    <row r="472" spans="1:65" s="13" customFormat="1" ht="11.25">
      <c r="B472" s="203"/>
      <c r="C472" s="204"/>
      <c r="D472" s="194" t="s">
        <v>131</v>
      </c>
      <c r="E472" s="205" t="s">
        <v>1</v>
      </c>
      <c r="F472" s="206" t="s">
        <v>431</v>
      </c>
      <c r="G472" s="204"/>
      <c r="H472" s="207">
        <v>6.42</v>
      </c>
      <c r="I472" s="208"/>
      <c r="J472" s="204"/>
      <c r="K472" s="204"/>
      <c r="L472" s="209"/>
      <c r="M472" s="210"/>
      <c r="N472" s="211"/>
      <c r="O472" s="211"/>
      <c r="P472" s="211"/>
      <c r="Q472" s="211"/>
      <c r="R472" s="211"/>
      <c r="S472" s="211"/>
      <c r="T472" s="212"/>
      <c r="AT472" s="213" t="s">
        <v>131</v>
      </c>
      <c r="AU472" s="213" t="s">
        <v>82</v>
      </c>
      <c r="AV472" s="13" t="s">
        <v>84</v>
      </c>
      <c r="AW472" s="13" t="s">
        <v>30</v>
      </c>
      <c r="AX472" s="13" t="s">
        <v>74</v>
      </c>
      <c r="AY472" s="213" t="s">
        <v>122</v>
      </c>
    </row>
    <row r="473" spans="1:65" s="12" customFormat="1" ht="11.25">
      <c r="B473" s="192"/>
      <c r="C473" s="193"/>
      <c r="D473" s="194" t="s">
        <v>131</v>
      </c>
      <c r="E473" s="195" t="s">
        <v>1</v>
      </c>
      <c r="F473" s="196" t="s">
        <v>433</v>
      </c>
      <c r="G473" s="193"/>
      <c r="H473" s="195" t="s">
        <v>1</v>
      </c>
      <c r="I473" s="197"/>
      <c r="J473" s="193"/>
      <c r="K473" s="193"/>
      <c r="L473" s="198"/>
      <c r="M473" s="199"/>
      <c r="N473" s="200"/>
      <c r="O473" s="200"/>
      <c r="P473" s="200"/>
      <c r="Q473" s="200"/>
      <c r="R473" s="200"/>
      <c r="S473" s="200"/>
      <c r="T473" s="201"/>
      <c r="AT473" s="202" t="s">
        <v>131</v>
      </c>
      <c r="AU473" s="202" t="s">
        <v>82</v>
      </c>
      <c r="AV473" s="12" t="s">
        <v>82</v>
      </c>
      <c r="AW473" s="12" t="s">
        <v>30</v>
      </c>
      <c r="AX473" s="12" t="s">
        <v>74</v>
      </c>
      <c r="AY473" s="202" t="s">
        <v>122</v>
      </c>
    </row>
    <row r="474" spans="1:65" s="13" customFormat="1" ht="11.25">
      <c r="B474" s="203"/>
      <c r="C474" s="204"/>
      <c r="D474" s="194" t="s">
        <v>131</v>
      </c>
      <c r="E474" s="205" t="s">
        <v>1</v>
      </c>
      <c r="F474" s="206" t="s">
        <v>431</v>
      </c>
      <c r="G474" s="204"/>
      <c r="H474" s="207">
        <v>6.42</v>
      </c>
      <c r="I474" s="208"/>
      <c r="J474" s="204"/>
      <c r="K474" s="204"/>
      <c r="L474" s="209"/>
      <c r="M474" s="210"/>
      <c r="N474" s="211"/>
      <c r="O474" s="211"/>
      <c r="P474" s="211"/>
      <c r="Q474" s="211"/>
      <c r="R474" s="211"/>
      <c r="S474" s="211"/>
      <c r="T474" s="212"/>
      <c r="AT474" s="213" t="s">
        <v>131</v>
      </c>
      <c r="AU474" s="213" t="s">
        <v>82</v>
      </c>
      <c r="AV474" s="13" t="s">
        <v>84</v>
      </c>
      <c r="AW474" s="13" t="s">
        <v>30</v>
      </c>
      <c r="AX474" s="13" t="s">
        <v>74</v>
      </c>
      <c r="AY474" s="213" t="s">
        <v>122</v>
      </c>
    </row>
    <row r="475" spans="1:65" s="14" customFormat="1" ht="11.25">
      <c r="B475" s="214"/>
      <c r="C475" s="215"/>
      <c r="D475" s="194" t="s">
        <v>131</v>
      </c>
      <c r="E475" s="216" t="s">
        <v>1</v>
      </c>
      <c r="F475" s="217" t="s">
        <v>134</v>
      </c>
      <c r="G475" s="215"/>
      <c r="H475" s="218">
        <v>19.259999999999998</v>
      </c>
      <c r="I475" s="219"/>
      <c r="J475" s="215"/>
      <c r="K475" s="215"/>
      <c r="L475" s="220"/>
      <c r="M475" s="221"/>
      <c r="N475" s="222"/>
      <c r="O475" s="222"/>
      <c r="P475" s="222"/>
      <c r="Q475" s="222"/>
      <c r="R475" s="222"/>
      <c r="S475" s="222"/>
      <c r="T475" s="223"/>
      <c r="AT475" s="224" t="s">
        <v>131</v>
      </c>
      <c r="AU475" s="224" t="s">
        <v>82</v>
      </c>
      <c r="AV475" s="14" t="s">
        <v>129</v>
      </c>
      <c r="AW475" s="14" t="s">
        <v>30</v>
      </c>
      <c r="AX475" s="14" t="s">
        <v>82</v>
      </c>
      <c r="AY475" s="224" t="s">
        <v>122</v>
      </c>
    </row>
    <row r="476" spans="1:65" s="2" customFormat="1" ht="24.2" customHeight="1">
      <c r="A476" s="34"/>
      <c r="B476" s="35"/>
      <c r="C476" s="240" t="s">
        <v>434</v>
      </c>
      <c r="D476" s="240" t="s">
        <v>221</v>
      </c>
      <c r="E476" s="241" t="s">
        <v>435</v>
      </c>
      <c r="F476" s="242" t="s">
        <v>436</v>
      </c>
      <c r="G476" s="243" t="s">
        <v>246</v>
      </c>
      <c r="H476" s="244">
        <v>92.605999999999995</v>
      </c>
      <c r="I476" s="245"/>
      <c r="J476" s="246">
        <f>ROUND(I476*H476,2)</f>
        <v>0</v>
      </c>
      <c r="K476" s="242" t="s">
        <v>127</v>
      </c>
      <c r="L476" s="39"/>
      <c r="M476" s="247" t="s">
        <v>1</v>
      </c>
      <c r="N476" s="248" t="s">
        <v>39</v>
      </c>
      <c r="O476" s="71"/>
      <c r="P476" s="188">
        <f>O476*H476</f>
        <v>0</v>
      </c>
      <c r="Q476" s="188">
        <v>0</v>
      </c>
      <c r="R476" s="188">
        <f>Q476*H476</f>
        <v>0</v>
      </c>
      <c r="S476" s="188">
        <v>0</v>
      </c>
      <c r="T476" s="189">
        <f>S476*H476</f>
        <v>0</v>
      </c>
      <c r="U476" s="34"/>
      <c r="V476" s="34"/>
      <c r="W476" s="34"/>
      <c r="X476" s="34"/>
      <c r="Y476" s="34"/>
      <c r="Z476" s="34"/>
      <c r="AA476" s="34"/>
      <c r="AB476" s="34"/>
      <c r="AC476" s="34"/>
      <c r="AD476" s="34"/>
      <c r="AE476" s="34"/>
      <c r="AR476" s="190" t="s">
        <v>129</v>
      </c>
      <c r="AT476" s="190" t="s">
        <v>221</v>
      </c>
      <c r="AU476" s="190" t="s">
        <v>82</v>
      </c>
      <c r="AY476" s="17" t="s">
        <v>122</v>
      </c>
      <c r="BE476" s="191">
        <f>IF(N476="základní",J476,0)</f>
        <v>0</v>
      </c>
      <c r="BF476" s="191">
        <f>IF(N476="snížená",J476,0)</f>
        <v>0</v>
      </c>
      <c r="BG476" s="191">
        <f>IF(N476="zákl. přenesená",J476,0)</f>
        <v>0</v>
      </c>
      <c r="BH476" s="191">
        <f>IF(N476="sníž. přenesená",J476,0)</f>
        <v>0</v>
      </c>
      <c r="BI476" s="191">
        <f>IF(N476="nulová",J476,0)</f>
        <v>0</v>
      </c>
      <c r="BJ476" s="17" t="s">
        <v>82</v>
      </c>
      <c r="BK476" s="191">
        <f>ROUND(I476*H476,2)</f>
        <v>0</v>
      </c>
      <c r="BL476" s="17" t="s">
        <v>129</v>
      </c>
      <c r="BM476" s="190" t="s">
        <v>437</v>
      </c>
    </row>
    <row r="477" spans="1:65" s="2" customFormat="1" ht="58.5">
      <c r="A477" s="34"/>
      <c r="B477" s="35"/>
      <c r="C477" s="36"/>
      <c r="D477" s="194" t="s">
        <v>141</v>
      </c>
      <c r="E477" s="36"/>
      <c r="F477" s="225" t="s">
        <v>438</v>
      </c>
      <c r="G477" s="36"/>
      <c r="H477" s="36"/>
      <c r="I477" s="226"/>
      <c r="J477" s="36"/>
      <c r="K477" s="36"/>
      <c r="L477" s="39"/>
      <c r="M477" s="227"/>
      <c r="N477" s="228"/>
      <c r="O477" s="71"/>
      <c r="P477" s="71"/>
      <c r="Q477" s="71"/>
      <c r="R477" s="71"/>
      <c r="S477" s="71"/>
      <c r="T477" s="72"/>
      <c r="U477" s="34"/>
      <c r="V477" s="34"/>
      <c r="W477" s="34"/>
      <c r="X477" s="34"/>
      <c r="Y477" s="34"/>
      <c r="Z477" s="34"/>
      <c r="AA477" s="34"/>
      <c r="AB477" s="34"/>
      <c r="AC477" s="34"/>
      <c r="AD477" s="34"/>
      <c r="AE477" s="34"/>
      <c r="AT477" s="17" t="s">
        <v>141</v>
      </c>
      <c r="AU477" s="17" t="s">
        <v>82</v>
      </c>
    </row>
    <row r="478" spans="1:65" s="12" customFormat="1" ht="11.25">
      <c r="B478" s="192"/>
      <c r="C478" s="193"/>
      <c r="D478" s="194" t="s">
        <v>131</v>
      </c>
      <c r="E478" s="195" t="s">
        <v>1</v>
      </c>
      <c r="F478" s="196" t="s">
        <v>286</v>
      </c>
      <c r="G478" s="193"/>
      <c r="H478" s="195" t="s">
        <v>1</v>
      </c>
      <c r="I478" s="197"/>
      <c r="J478" s="193"/>
      <c r="K478" s="193"/>
      <c r="L478" s="198"/>
      <c r="M478" s="199"/>
      <c r="N478" s="200"/>
      <c r="O478" s="200"/>
      <c r="P478" s="200"/>
      <c r="Q478" s="200"/>
      <c r="R478" s="200"/>
      <c r="S478" s="200"/>
      <c r="T478" s="201"/>
      <c r="AT478" s="202" t="s">
        <v>131</v>
      </c>
      <c r="AU478" s="202" t="s">
        <v>82</v>
      </c>
      <c r="AV478" s="12" t="s">
        <v>82</v>
      </c>
      <c r="AW478" s="12" t="s">
        <v>30</v>
      </c>
      <c r="AX478" s="12" t="s">
        <v>74</v>
      </c>
      <c r="AY478" s="202" t="s">
        <v>122</v>
      </c>
    </row>
    <row r="479" spans="1:65" s="13" customFormat="1" ht="11.25">
      <c r="B479" s="203"/>
      <c r="C479" s="204"/>
      <c r="D479" s="194" t="s">
        <v>131</v>
      </c>
      <c r="E479" s="205" t="s">
        <v>1</v>
      </c>
      <c r="F479" s="206" t="s">
        <v>317</v>
      </c>
      <c r="G479" s="204"/>
      <c r="H479" s="207">
        <v>92.605999999999995</v>
      </c>
      <c r="I479" s="208"/>
      <c r="J479" s="204"/>
      <c r="K479" s="204"/>
      <c r="L479" s="209"/>
      <c r="M479" s="210"/>
      <c r="N479" s="211"/>
      <c r="O479" s="211"/>
      <c r="P479" s="211"/>
      <c r="Q479" s="211"/>
      <c r="R479" s="211"/>
      <c r="S479" s="211"/>
      <c r="T479" s="212"/>
      <c r="AT479" s="213" t="s">
        <v>131</v>
      </c>
      <c r="AU479" s="213" t="s">
        <v>82</v>
      </c>
      <c r="AV479" s="13" t="s">
        <v>84</v>
      </c>
      <c r="AW479" s="13" t="s">
        <v>30</v>
      </c>
      <c r="AX479" s="13" t="s">
        <v>74</v>
      </c>
      <c r="AY479" s="213" t="s">
        <v>122</v>
      </c>
    </row>
    <row r="480" spans="1:65" s="14" customFormat="1" ht="11.25">
      <c r="B480" s="214"/>
      <c r="C480" s="215"/>
      <c r="D480" s="194" t="s">
        <v>131</v>
      </c>
      <c r="E480" s="216" t="s">
        <v>1</v>
      </c>
      <c r="F480" s="217" t="s">
        <v>134</v>
      </c>
      <c r="G480" s="215"/>
      <c r="H480" s="218">
        <v>92.605999999999995</v>
      </c>
      <c r="I480" s="219"/>
      <c r="J480" s="215"/>
      <c r="K480" s="215"/>
      <c r="L480" s="220"/>
      <c r="M480" s="221"/>
      <c r="N480" s="222"/>
      <c r="O480" s="222"/>
      <c r="P480" s="222"/>
      <c r="Q480" s="222"/>
      <c r="R480" s="222"/>
      <c r="S480" s="222"/>
      <c r="T480" s="223"/>
      <c r="AT480" s="224" t="s">
        <v>131</v>
      </c>
      <c r="AU480" s="224" t="s">
        <v>82</v>
      </c>
      <c r="AV480" s="14" t="s">
        <v>129</v>
      </c>
      <c r="AW480" s="14" t="s">
        <v>30</v>
      </c>
      <c r="AX480" s="14" t="s">
        <v>82</v>
      </c>
      <c r="AY480" s="224" t="s">
        <v>122</v>
      </c>
    </row>
    <row r="481" spans="1:65" s="2" customFormat="1" ht="24.2" customHeight="1">
      <c r="A481" s="34"/>
      <c r="B481" s="35"/>
      <c r="C481" s="240" t="s">
        <v>439</v>
      </c>
      <c r="D481" s="240" t="s">
        <v>221</v>
      </c>
      <c r="E481" s="241" t="s">
        <v>440</v>
      </c>
      <c r="F481" s="242" t="s">
        <v>441</v>
      </c>
      <c r="G481" s="243" t="s">
        <v>246</v>
      </c>
      <c r="H481" s="244">
        <v>26.356000000000002</v>
      </c>
      <c r="I481" s="245"/>
      <c r="J481" s="246">
        <f>ROUND(I481*H481,2)</f>
        <v>0</v>
      </c>
      <c r="K481" s="242" t="s">
        <v>127</v>
      </c>
      <c r="L481" s="39"/>
      <c r="M481" s="247" t="s">
        <v>1</v>
      </c>
      <c r="N481" s="248" t="s">
        <v>39</v>
      </c>
      <c r="O481" s="71"/>
      <c r="P481" s="188">
        <f>O481*H481</f>
        <v>0</v>
      </c>
      <c r="Q481" s="188">
        <v>0</v>
      </c>
      <c r="R481" s="188">
        <f>Q481*H481</f>
        <v>0</v>
      </c>
      <c r="S481" s="188">
        <v>0</v>
      </c>
      <c r="T481" s="189">
        <f>S481*H481</f>
        <v>0</v>
      </c>
      <c r="U481" s="34"/>
      <c r="V481" s="34"/>
      <c r="W481" s="34"/>
      <c r="X481" s="34"/>
      <c r="Y481" s="34"/>
      <c r="Z481" s="34"/>
      <c r="AA481" s="34"/>
      <c r="AB481" s="34"/>
      <c r="AC481" s="34"/>
      <c r="AD481" s="34"/>
      <c r="AE481" s="34"/>
      <c r="AR481" s="190" t="s">
        <v>129</v>
      </c>
      <c r="AT481" s="190" t="s">
        <v>221</v>
      </c>
      <c r="AU481" s="190" t="s">
        <v>82</v>
      </c>
      <c r="AY481" s="17" t="s">
        <v>122</v>
      </c>
      <c r="BE481" s="191">
        <f>IF(N481="základní",J481,0)</f>
        <v>0</v>
      </c>
      <c r="BF481" s="191">
        <f>IF(N481="snížená",J481,0)</f>
        <v>0</v>
      </c>
      <c r="BG481" s="191">
        <f>IF(N481="zákl. přenesená",J481,0)</f>
        <v>0</v>
      </c>
      <c r="BH481" s="191">
        <f>IF(N481="sníž. přenesená",J481,0)</f>
        <v>0</v>
      </c>
      <c r="BI481" s="191">
        <f>IF(N481="nulová",J481,0)</f>
        <v>0</v>
      </c>
      <c r="BJ481" s="17" t="s">
        <v>82</v>
      </c>
      <c r="BK481" s="191">
        <f>ROUND(I481*H481,2)</f>
        <v>0</v>
      </c>
      <c r="BL481" s="17" t="s">
        <v>129</v>
      </c>
      <c r="BM481" s="190" t="s">
        <v>442</v>
      </c>
    </row>
    <row r="482" spans="1:65" s="2" customFormat="1" ht="58.5">
      <c r="A482" s="34"/>
      <c r="B482" s="35"/>
      <c r="C482" s="36"/>
      <c r="D482" s="194" t="s">
        <v>141</v>
      </c>
      <c r="E482" s="36"/>
      <c r="F482" s="225" t="s">
        <v>443</v>
      </c>
      <c r="G482" s="36"/>
      <c r="H482" s="36"/>
      <c r="I482" s="226"/>
      <c r="J482" s="36"/>
      <c r="K482" s="36"/>
      <c r="L482" s="39"/>
      <c r="M482" s="227"/>
      <c r="N482" s="228"/>
      <c r="O482" s="71"/>
      <c r="P482" s="71"/>
      <c r="Q482" s="71"/>
      <c r="R482" s="71"/>
      <c r="S482" s="71"/>
      <c r="T482" s="72"/>
      <c r="U482" s="34"/>
      <c r="V482" s="34"/>
      <c r="W482" s="34"/>
      <c r="X482" s="34"/>
      <c r="Y482" s="34"/>
      <c r="Z482" s="34"/>
      <c r="AA482" s="34"/>
      <c r="AB482" s="34"/>
      <c r="AC482" s="34"/>
      <c r="AD482" s="34"/>
      <c r="AE482" s="34"/>
      <c r="AT482" s="17" t="s">
        <v>141</v>
      </c>
      <c r="AU482" s="17" t="s">
        <v>82</v>
      </c>
    </row>
    <row r="483" spans="1:65" s="12" customFormat="1" ht="11.25">
      <c r="B483" s="192"/>
      <c r="C483" s="193"/>
      <c r="D483" s="194" t="s">
        <v>131</v>
      </c>
      <c r="E483" s="195" t="s">
        <v>1</v>
      </c>
      <c r="F483" s="196" t="s">
        <v>444</v>
      </c>
      <c r="G483" s="193"/>
      <c r="H483" s="195" t="s">
        <v>1</v>
      </c>
      <c r="I483" s="197"/>
      <c r="J483" s="193"/>
      <c r="K483" s="193"/>
      <c r="L483" s="198"/>
      <c r="M483" s="199"/>
      <c r="N483" s="200"/>
      <c r="O483" s="200"/>
      <c r="P483" s="200"/>
      <c r="Q483" s="200"/>
      <c r="R483" s="200"/>
      <c r="S483" s="200"/>
      <c r="T483" s="201"/>
      <c r="AT483" s="202" t="s">
        <v>131</v>
      </c>
      <c r="AU483" s="202" t="s">
        <v>82</v>
      </c>
      <c r="AV483" s="12" t="s">
        <v>82</v>
      </c>
      <c r="AW483" s="12" t="s">
        <v>30</v>
      </c>
      <c r="AX483" s="12" t="s">
        <v>74</v>
      </c>
      <c r="AY483" s="202" t="s">
        <v>122</v>
      </c>
    </row>
    <row r="484" spans="1:65" s="13" customFormat="1" ht="11.25">
      <c r="B484" s="203"/>
      <c r="C484" s="204"/>
      <c r="D484" s="194" t="s">
        <v>131</v>
      </c>
      <c r="E484" s="205" t="s">
        <v>1</v>
      </c>
      <c r="F484" s="206" t="s">
        <v>445</v>
      </c>
      <c r="G484" s="204"/>
      <c r="H484" s="207">
        <v>26.356000000000002</v>
      </c>
      <c r="I484" s="208"/>
      <c r="J484" s="204"/>
      <c r="K484" s="204"/>
      <c r="L484" s="209"/>
      <c r="M484" s="210"/>
      <c r="N484" s="211"/>
      <c r="O484" s="211"/>
      <c r="P484" s="211"/>
      <c r="Q484" s="211"/>
      <c r="R484" s="211"/>
      <c r="S484" s="211"/>
      <c r="T484" s="212"/>
      <c r="AT484" s="213" t="s">
        <v>131</v>
      </c>
      <c r="AU484" s="213" t="s">
        <v>82</v>
      </c>
      <c r="AV484" s="13" t="s">
        <v>84</v>
      </c>
      <c r="AW484" s="13" t="s">
        <v>30</v>
      </c>
      <c r="AX484" s="13" t="s">
        <v>74</v>
      </c>
      <c r="AY484" s="213" t="s">
        <v>122</v>
      </c>
    </row>
    <row r="485" spans="1:65" s="14" customFormat="1" ht="11.25">
      <c r="B485" s="214"/>
      <c r="C485" s="215"/>
      <c r="D485" s="194" t="s">
        <v>131</v>
      </c>
      <c r="E485" s="216" t="s">
        <v>1</v>
      </c>
      <c r="F485" s="217" t="s">
        <v>134</v>
      </c>
      <c r="G485" s="215"/>
      <c r="H485" s="218">
        <v>26.356000000000002</v>
      </c>
      <c r="I485" s="219"/>
      <c r="J485" s="215"/>
      <c r="K485" s="215"/>
      <c r="L485" s="220"/>
      <c r="M485" s="221"/>
      <c r="N485" s="222"/>
      <c r="O485" s="222"/>
      <c r="P485" s="222"/>
      <c r="Q485" s="222"/>
      <c r="R485" s="222"/>
      <c r="S485" s="222"/>
      <c r="T485" s="223"/>
      <c r="AT485" s="224" t="s">
        <v>131</v>
      </c>
      <c r="AU485" s="224" t="s">
        <v>82</v>
      </c>
      <c r="AV485" s="14" t="s">
        <v>129</v>
      </c>
      <c r="AW485" s="14" t="s">
        <v>30</v>
      </c>
      <c r="AX485" s="14" t="s">
        <v>82</v>
      </c>
      <c r="AY485" s="224" t="s">
        <v>122</v>
      </c>
    </row>
    <row r="486" spans="1:65" s="2" customFormat="1" ht="33" customHeight="1">
      <c r="A486" s="34"/>
      <c r="B486" s="35"/>
      <c r="C486" s="240" t="s">
        <v>446</v>
      </c>
      <c r="D486" s="240" t="s">
        <v>221</v>
      </c>
      <c r="E486" s="241" t="s">
        <v>447</v>
      </c>
      <c r="F486" s="242" t="s">
        <v>448</v>
      </c>
      <c r="G486" s="243" t="s">
        <v>224</v>
      </c>
      <c r="H486" s="244">
        <v>21.84</v>
      </c>
      <c r="I486" s="245"/>
      <c r="J486" s="246">
        <f>ROUND(I486*H486,2)</f>
        <v>0</v>
      </c>
      <c r="K486" s="242" t="s">
        <v>1</v>
      </c>
      <c r="L486" s="39"/>
      <c r="M486" s="247" t="s">
        <v>1</v>
      </c>
      <c r="N486" s="248" t="s">
        <v>39</v>
      </c>
      <c r="O486" s="71"/>
      <c r="P486" s="188">
        <f>O486*H486</f>
        <v>0</v>
      </c>
      <c r="Q486" s="188">
        <v>0</v>
      </c>
      <c r="R486" s="188">
        <f>Q486*H486</f>
        <v>0</v>
      </c>
      <c r="S486" s="188">
        <v>0</v>
      </c>
      <c r="T486" s="189">
        <f>S486*H486</f>
        <v>0</v>
      </c>
      <c r="U486" s="34"/>
      <c r="V486" s="34"/>
      <c r="W486" s="34"/>
      <c r="X486" s="34"/>
      <c r="Y486" s="34"/>
      <c r="Z486" s="34"/>
      <c r="AA486" s="34"/>
      <c r="AB486" s="34"/>
      <c r="AC486" s="34"/>
      <c r="AD486" s="34"/>
      <c r="AE486" s="34"/>
      <c r="AR486" s="190" t="s">
        <v>129</v>
      </c>
      <c r="AT486" s="190" t="s">
        <v>221</v>
      </c>
      <c r="AU486" s="190" t="s">
        <v>82</v>
      </c>
      <c r="AY486" s="17" t="s">
        <v>122</v>
      </c>
      <c r="BE486" s="191">
        <f>IF(N486="základní",J486,0)</f>
        <v>0</v>
      </c>
      <c r="BF486" s="191">
        <f>IF(N486="snížená",J486,0)</f>
        <v>0</v>
      </c>
      <c r="BG486" s="191">
        <f>IF(N486="zákl. přenesená",J486,0)</f>
        <v>0</v>
      </c>
      <c r="BH486" s="191">
        <f>IF(N486="sníž. přenesená",J486,0)</f>
        <v>0</v>
      </c>
      <c r="BI486" s="191">
        <f>IF(N486="nulová",J486,0)</f>
        <v>0</v>
      </c>
      <c r="BJ486" s="17" t="s">
        <v>82</v>
      </c>
      <c r="BK486" s="191">
        <f>ROUND(I486*H486,2)</f>
        <v>0</v>
      </c>
      <c r="BL486" s="17" t="s">
        <v>129</v>
      </c>
      <c r="BM486" s="190" t="s">
        <v>449</v>
      </c>
    </row>
    <row r="487" spans="1:65" s="2" customFormat="1" ht="19.5">
      <c r="A487" s="34"/>
      <c r="B487" s="35"/>
      <c r="C487" s="36"/>
      <c r="D487" s="194" t="s">
        <v>141</v>
      </c>
      <c r="E487" s="36"/>
      <c r="F487" s="225" t="s">
        <v>448</v>
      </c>
      <c r="G487" s="36"/>
      <c r="H487" s="36"/>
      <c r="I487" s="226"/>
      <c r="J487" s="36"/>
      <c r="K487" s="36"/>
      <c r="L487" s="39"/>
      <c r="M487" s="227"/>
      <c r="N487" s="228"/>
      <c r="O487" s="71"/>
      <c r="P487" s="71"/>
      <c r="Q487" s="71"/>
      <c r="R487" s="71"/>
      <c r="S487" s="71"/>
      <c r="T487" s="72"/>
      <c r="U487" s="34"/>
      <c r="V487" s="34"/>
      <c r="W487" s="34"/>
      <c r="X487" s="34"/>
      <c r="Y487" s="34"/>
      <c r="Z487" s="34"/>
      <c r="AA487" s="34"/>
      <c r="AB487" s="34"/>
      <c r="AC487" s="34"/>
      <c r="AD487" s="34"/>
      <c r="AE487" s="34"/>
      <c r="AT487" s="17" t="s">
        <v>141</v>
      </c>
      <c r="AU487" s="17" t="s">
        <v>82</v>
      </c>
    </row>
    <row r="488" spans="1:65" s="12" customFormat="1" ht="11.25">
      <c r="B488" s="192"/>
      <c r="C488" s="193"/>
      <c r="D488" s="194" t="s">
        <v>131</v>
      </c>
      <c r="E488" s="195" t="s">
        <v>1</v>
      </c>
      <c r="F488" s="196" t="s">
        <v>193</v>
      </c>
      <c r="G488" s="193"/>
      <c r="H488" s="195" t="s">
        <v>1</v>
      </c>
      <c r="I488" s="197"/>
      <c r="J488" s="193"/>
      <c r="K488" s="193"/>
      <c r="L488" s="198"/>
      <c r="M488" s="199"/>
      <c r="N488" s="200"/>
      <c r="O488" s="200"/>
      <c r="P488" s="200"/>
      <c r="Q488" s="200"/>
      <c r="R488" s="200"/>
      <c r="S488" s="200"/>
      <c r="T488" s="201"/>
      <c r="AT488" s="202" t="s">
        <v>131</v>
      </c>
      <c r="AU488" s="202" t="s">
        <v>82</v>
      </c>
      <c r="AV488" s="12" t="s">
        <v>82</v>
      </c>
      <c r="AW488" s="12" t="s">
        <v>30</v>
      </c>
      <c r="AX488" s="12" t="s">
        <v>74</v>
      </c>
      <c r="AY488" s="202" t="s">
        <v>122</v>
      </c>
    </row>
    <row r="489" spans="1:65" s="13" customFormat="1" ht="11.25">
      <c r="B489" s="203"/>
      <c r="C489" s="204"/>
      <c r="D489" s="194" t="s">
        <v>131</v>
      </c>
      <c r="E489" s="205" t="s">
        <v>1</v>
      </c>
      <c r="F489" s="206" t="s">
        <v>450</v>
      </c>
      <c r="G489" s="204"/>
      <c r="H489" s="207">
        <v>21.84</v>
      </c>
      <c r="I489" s="208"/>
      <c r="J489" s="204"/>
      <c r="K489" s="204"/>
      <c r="L489" s="209"/>
      <c r="M489" s="210"/>
      <c r="N489" s="211"/>
      <c r="O489" s="211"/>
      <c r="P489" s="211"/>
      <c r="Q489" s="211"/>
      <c r="R489" s="211"/>
      <c r="S489" s="211"/>
      <c r="T489" s="212"/>
      <c r="AT489" s="213" t="s">
        <v>131</v>
      </c>
      <c r="AU489" s="213" t="s">
        <v>82</v>
      </c>
      <c r="AV489" s="13" t="s">
        <v>84</v>
      </c>
      <c r="AW489" s="13" t="s">
        <v>30</v>
      </c>
      <c r="AX489" s="13" t="s">
        <v>74</v>
      </c>
      <c r="AY489" s="213" t="s">
        <v>122</v>
      </c>
    </row>
    <row r="490" spans="1:65" s="14" customFormat="1" ht="11.25">
      <c r="B490" s="214"/>
      <c r="C490" s="215"/>
      <c r="D490" s="194" t="s">
        <v>131</v>
      </c>
      <c r="E490" s="216" t="s">
        <v>1</v>
      </c>
      <c r="F490" s="217" t="s">
        <v>134</v>
      </c>
      <c r="G490" s="215"/>
      <c r="H490" s="218">
        <v>21.84</v>
      </c>
      <c r="I490" s="219"/>
      <c r="J490" s="215"/>
      <c r="K490" s="215"/>
      <c r="L490" s="220"/>
      <c r="M490" s="221"/>
      <c r="N490" s="222"/>
      <c r="O490" s="222"/>
      <c r="P490" s="222"/>
      <c r="Q490" s="222"/>
      <c r="R490" s="222"/>
      <c r="S490" s="222"/>
      <c r="T490" s="223"/>
      <c r="AT490" s="224" t="s">
        <v>131</v>
      </c>
      <c r="AU490" s="224" t="s">
        <v>82</v>
      </c>
      <c r="AV490" s="14" t="s">
        <v>129</v>
      </c>
      <c r="AW490" s="14" t="s">
        <v>30</v>
      </c>
      <c r="AX490" s="14" t="s">
        <v>82</v>
      </c>
      <c r="AY490" s="224" t="s">
        <v>122</v>
      </c>
    </row>
    <row r="491" spans="1:65" s="2" customFormat="1" ht="24.2" customHeight="1">
      <c r="A491" s="34"/>
      <c r="B491" s="35"/>
      <c r="C491" s="240" t="s">
        <v>451</v>
      </c>
      <c r="D491" s="240" t="s">
        <v>221</v>
      </c>
      <c r="E491" s="241" t="s">
        <v>452</v>
      </c>
      <c r="F491" s="242" t="s">
        <v>453</v>
      </c>
      <c r="G491" s="243" t="s">
        <v>224</v>
      </c>
      <c r="H491" s="244">
        <v>26.774999999999999</v>
      </c>
      <c r="I491" s="245"/>
      <c r="J491" s="246">
        <f>ROUND(I491*H491,2)</f>
        <v>0</v>
      </c>
      <c r="K491" s="242" t="s">
        <v>127</v>
      </c>
      <c r="L491" s="39"/>
      <c r="M491" s="247" t="s">
        <v>1</v>
      </c>
      <c r="N491" s="248" t="s">
        <v>39</v>
      </c>
      <c r="O491" s="71"/>
      <c r="P491" s="188">
        <f>O491*H491</f>
        <v>0</v>
      </c>
      <c r="Q491" s="188">
        <v>0</v>
      </c>
      <c r="R491" s="188">
        <f>Q491*H491</f>
        <v>0</v>
      </c>
      <c r="S491" s="188">
        <v>0</v>
      </c>
      <c r="T491" s="189">
        <f>S491*H491</f>
        <v>0</v>
      </c>
      <c r="U491" s="34"/>
      <c r="V491" s="34"/>
      <c r="W491" s="34"/>
      <c r="X491" s="34"/>
      <c r="Y491" s="34"/>
      <c r="Z491" s="34"/>
      <c r="AA491" s="34"/>
      <c r="AB491" s="34"/>
      <c r="AC491" s="34"/>
      <c r="AD491" s="34"/>
      <c r="AE491" s="34"/>
      <c r="AR491" s="190" t="s">
        <v>129</v>
      </c>
      <c r="AT491" s="190" t="s">
        <v>221</v>
      </c>
      <c r="AU491" s="190" t="s">
        <v>82</v>
      </c>
      <c r="AY491" s="17" t="s">
        <v>122</v>
      </c>
      <c r="BE491" s="191">
        <f>IF(N491="základní",J491,0)</f>
        <v>0</v>
      </c>
      <c r="BF491" s="191">
        <f>IF(N491="snížená",J491,0)</f>
        <v>0</v>
      </c>
      <c r="BG491" s="191">
        <f>IF(N491="zákl. přenesená",J491,0)</f>
        <v>0</v>
      </c>
      <c r="BH491" s="191">
        <f>IF(N491="sníž. přenesená",J491,0)</f>
        <v>0</v>
      </c>
      <c r="BI491" s="191">
        <f>IF(N491="nulová",J491,0)</f>
        <v>0</v>
      </c>
      <c r="BJ491" s="17" t="s">
        <v>82</v>
      </c>
      <c r="BK491" s="191">
        <f>ROUND(I491*H491,2)</f>
        <v>0</v>
      </c>
      <c r="BL491" s="17" t="s">
        <v>129</v>
      </c>
      <c r="BM491" s="190" t="s">
        <v>454</v>
      </c>
    </row>
    <row r="492" spans="1:65" s="2" customFormat="1" ht="48.75">
      <c r="A492" s="34"/>
      <c r="B492" s="35"/>
      <c r="C492" s="36"/>
      <c r="D492" s="194" t="s">
        <v>141</v>
      </c>
      <c r="E492" s="36"/>
      <c r="F492" s="225" t="s">
        <v>455</v>
      </c>
      <c r="G492" s="36"/>
      <c r="H492" s="36"/>
      <c r="I492" s="226"/>
      <c r="J492" s="36"/>
      <c r="K492" s="36"/>
      <c r="L492" s="39"/>
      <c r="M492" s="227"/>
      <c r="N492" s="228"/>
      <c r="O492" s="71"/>
      <c r="P492" s="71"/>
      <c r="Q492" s="71"/>
      <c r="R492" s="71"/>
      <c r="S492" s="71"/>
      <c r="T492" s="72"/>
      <c r="U492" s="34"/>
      <c r="V492" s="34"/>
      <c r="W492" s="34"/>
      <c r="X492" s="34"/>
      <c r="Y492" s="34"/>
      <c r="Z492" s="34"/>
      <c r="AA492" s="34"/>
      <c r="AB492" s="34"/>
      <c r="AC492" s="34"/>
      <c r="AD492" s="34"/>
      <c r="AE492" s="34"/>
      <c r="AT492" s="17" t="s">
        <v>141</v>
      </c>
      <c r="AU492" s="17" t="s">
        <v>82</v>
      </c>
    </row>
    <row r="493" spans="1:65" s="12" customFormat="1" ht="22.5">
      <c r="B493" s="192"/>
      <c r="C493" s="193"/>
      <c r="D493" s="194" t="s">
        <v>131</v>
      </c>
      <c r="E493" s="195" t="s">
        <v>1</v>
      </c>
      <c r="F493" s="196" t="s">
        <v>456</v>
      </c>
      <c r="G493" s="193"/>
      <c r="H493" s="195" t="s">
        <v>1</v>
      </c>
      <c r="I493" s="197"/>
      <c r="J493" s="193"/>
      <c r="K493" s="193"/>
      <c r="L493" s="198"/>
      <c r="M493" s="199"/>
      <c r="N493" s="200"/>
      <c r="O493" s="200"/>
      <c r="P493" s="200"/>
      <c r="Q493" s="200"/>
      <c r="R493" s="200"/>
      <c r="S493" s="200"/>
      <c r="T493" s="201"/>
      <c r="AT493" s="202" t="s">
        <v>131</v>
      </c>
      <c r="AU493" s="202" t="s">
        <v>82</v>
      </c>
      <c r="AV493" s="12" t="s">
        <v>82</v>
      </c>
      <c r="AW493" s="12" t="s">
        <v>30</v>
      </c>
      <c r="AX493" s="12" t="s">
        <v>74</v>
      </c>
      <c r="AY493" s="202" t="s">
        <v>122</v>
      </c>
    </row>
    <row r="494" spans="1:65" s="13" customFormat="1" ht="11.25">
      <c r="B494" s="203"/>
      <c r="C494" s="204"/>
      <c r="D494" s="194" t="s">
        <v>131</v>
      </c>
      <c r="E494" s="205" t="s">
        <v>1</v>
      </c>
      <c r="F494" s="206" t="s">
        <v>457</v>
      </c>
      <c r="G494" s="204"/>
      <c r="H494" s="207">
        <v>26.774999999999999</v>
      </c>
      <c r="I494" s="208"/>
      <c r="J494" s="204"/>
      <c r="K494" s="204"/>
      <c r="L494" s="209"/>
      <c r="M494" s="210"/>
      <c r="N494" s="211"/>
      <c r="O494" s="211"/>
      <c r="P494" s="211"/>
      <c r="Q494" s="211"/>
      <c r="R494" s="211"/>
      <c r="S494" s="211"/>
      <c r="T494" s="212"/>
      <c r="AT494" s="213" t="s">
        <v>131</v>
      </c>
      <c r="AU494" s="213" t="s">
        <v>82</v>
      </c>
      <c r="AV494" s="13" t="s">
        <v>84</v>
      </c>
      <c r="AW494" s="13" t="s">
        <v>30</v>
      </c>
      <c r="AX494" s="13" t="s">
        <v>74</v>
      </c>
      <c r="AY494" s="213" t="s">
        <v>122</v>
      </c>
    </row>
    <row r="495" spans="1:65" s="14" customFormat="1" ht="11.25">
      <c r="B495" s="214"/>
      <c r="C495" s="215"/>
      <c r="D495" s="194" t="s">
        <v>131</v>
      </c>
      <c r="E495" s="216" t="s">
        <v>1</v>
      </c>
      <c r="F495" s="217" t="s">
        <v>134</v>
      </c>
      <c r="G495" s="215"/>
      <c r="H495" s="218">
        <v>26.774999999999999</v>
      </c>
      <c r="I495" s="219"/>
      <c r="J495" s="215"/>
      <c r="K495" s="215"/>
      <c r="L495" s="220"/>
      <c r="M495" s="221"/>
      <c r="N495" s="222"/>
      <c r="O495" s="222"/>
      <c r="P495" s="222"/>
      <c r="Q495" s="222"/>
      <c r="R495" s="222"/>
      <c r="S495" s="222"/>
      <c r="T495" s="223"/>
      <c r="AT495" s="224" t="s">
        <v>131</v>
      </c>
      <c r="AU495" s="224" t="s">
        <v>82</v>
      </c>
      <c r="AV495" s="14" t="s">
        <v>129</v>
      </c>
      <c r="AW495" s="14" t="s">
        <v>30</v>
      </c>
      <c r="AX495" s="14" t="s">
        <v>82</v>
      </c>
      <c r="AY495" s="224" t="s">
        <v>122</v>
      </c>
    </row>
    <row r="496" spans="1:65" s="2" customFormat="1" ht="24.2" customHeight="1">
      <c r="A496" s="34"/>
      <c r="B496" s="35"/>
      <c r="C496" s="240" t="s">
        <v>458</v>
      </c>
      <c r="D496" s="240" t="s">
        <v>221</v>
      </c>
      <c r="E496" s="241" t="s">
        <v>459</v>
      </c>
      <c r="F496" s="242" t="s">
        <v>460</v>
      </c>
      <c r="G496" s="243" t="s">
        <v>214</v>
      </c>
      <c r="H496" s="244">
        <v>228.483</v>
      </c>
      <c r="I496" s="245"/>
      <c r="J496" s="246">
        <f>ROUND(I496*H496,2)</f>
        <v>0</v>
      </c>
      <c r="K496" s="242" t="s">
        <v>127</v>
      </c>
      <c r="L496" s="39"/>
      <c r="M496" s="247" t="s">
        <v>1</v>
      </c>
      <c r="N496" s="248" t="s">
        <v>39</v>
      </c>
      <c r="O496" s="71"/>
      <c r="P496" s="188">
        <f>O496*H496</f>
        <v>0</v>
      </c>
      <c r="Q496" s="188">
        <v>0</v>
      </c>
      <c r="R496" s="188">
        <f>Q496*H496</f>
        <v>0</v>
      </c>
      <c r="S496" s="188">
        <v>0</v>
      </c>
      <c r="T496" s="189">
        <f>S496*H496</f>
        <v>0</v>
      </c>
      <c r="U496" s="34"/>
      <c r="V496" s="34"/>
      <c r="W496" s="34"/>
      <c r="X496" s="34"/>
      <c r="Y496" s="34"/>
      <c r="Z496" s="34"/>
      <c r="AA496" s="34"/>
      <c r="AB496" s="34"/>
      <c r="AC496" s="34"/>
      <c r="AD496" s="34"/>
      <c r="AE496" s="34"/>
      <c r="AR496" s="190" t="s">
        <v>129</v>
      </c>
      <c r="AT496" s="190" t="s">
        <v>221</v>
      </c>
      <c r="AU496" s="190" t="s">
        <v>82</v>
      </c>
      <c r="AY496" s="17" t="s">
        <v>122</v>
      </c>
      <c r="BE496" s="191">
        <f>IF(N496="základní",J496,0)</f>
        <v>0</v>
      </c>
      <c r="BF496" s="191">
        <f>IF(N496="snížená",J496,0)</f>
        <v>0</v>
      </c>
      <c r="BG496" s="191">
        <f>IF(N496="zákl. přenesená",J496,0)</f>
        <v>0</v>
      </c>
      <c r="BH496" s="191">
        <f>IF(N496="sníž. přenesená",J496,0)</f>
        <v>0</v>
      </c>
      <c r="BI496" s="191">
        <f>IF(N496="nulová",J496,0)</f>
        <v>0</v>
      </c>
      <c r="BJ496" s="17" t="s">
        <v>82</v>
      </c>
      <c r="BK496" s="191">
        <f>ROUND(I496*H496,2)</f>
        <v>0</v>
      </c>
      <c r="BL496" s="17" t="s">
        <v>129</v>
      </c>
      <c r="BM496" s="190" t="s">
        <v>461</v>
      </c>
    </row>
    <row r="497" spans="1:65" s="2" customFormat="1" ht="39">
      <c r="A497" s="34"/>
      <c r="B497" s="35"/>
      <c r="C497" s="36"/>
      <c r="D497" s="194" t="s">
        <v>141</v>
      </c>
      <c r="E497" s="36"/>
      <c r="F497" s="225" t="s">
        <v>462</v>
      </c>
      <c r="G497" s="36"/>
      <c r="H497" s="36"/>
      <c r="I497" s="226"/>
      <c r="J497" s="36"/>
      <c r="K497" s="36"/>
      <c r="L497" s="39"/>
      <c r="M497" s="227"/>
      <c r="N497" s="228"/>
      <c r="O497" s="71"/>
      <c r="P497" s="71"/>
      <c r="Q497" s="71"/>
      <c r="R497" s="71"/>
      <c r="S497" s="71"/>
      <c r="T497" s="72"/>
      <c r="U497" s="34"/>
      <c r="V497" s="34"/>
      <c r="W497" s="34"/>
      <c r="X497" s="34"/>
      <c r="Y497" s="34"/>
      <c r="Z497" s="34"/>
      <c r="AA497" s="34"/>
      <c r="AB497" s="34"/>
      <c r="AC497" s="34"/>
      <c r="AD497" s="34"/>
      <c r="AE497" s="34"/>
      <c r="AT497" s="17" t="s">
        <v>141</v>
      </c>
      <c r="AU497" s="17" t="s">
        <v>82</v>
      </c>
    </row>
    <row r="498" spans="1:65" s="12" customFormat="1" ht="22.5">
      <c r="B498" s="192"/>
      <c r="C498" s="193"/>
      <c r="D498" s="194" t="s">
        <v>131</v>
      </c>
      <c r="E498" s="195" t="s">
        <v>1</v>
      </c>
      <c r="F498" s="196" t="s">
        <v>463</v>
      </c>
      <c r="G498" s="193"/>
      <c r="H498" s="195" t="s">
        <v>1</v>
      </c>
      <c r="I498" s="197"/>
      <c r="J498" s="193"/>
      <c r="K498" s="193"/>
      <c r="L498" s="198"/>
      <c r="M498" s="199"/>
      <c r="N498" s="200"/>
      <c r="O498" s="200"/>
      <c r="P498" s="200"/>
      <c r="Q498" s="200"/>
      <c r="R498" s="200"/>
      <c r="S498" s="200"/>
      <c r="T498" s="201"/>
      <c r="AT498" s="202" t="s">
        <v>131</v>
      </c>
      <c r="AU498" s="202" t="s">
        <v>82</v>
      </c>
      <c r="AV498" s="12" t="s">
        <v>82</v>
      </c>
      <c r="AW498" s="12" t="s">
        <v>30</v>
      </c>
      <c r="AX498" s="12" t="s">
        <v>74</v>
      </c>
      <c r="AY498" s="202" t="s">
        <v>122</v>
      </c>
    </row>
    <row r="499" spans="1:65" s="13" customFormat="1" ht="11.25">
      <c r="B499" s="203"/>
      <c r="C499" s="204"/>
      <c r="D499" s="194" t="s">
        <v>131</v>
      </c>
      <c r="E499" s="205" t="s">
        <v>1</v>
      </c>
      <c r="F499" s="206" t="s">
        <v>464</v>
      </c>
      <c r="G499" s="204"/>
      <c r="H499" s="207">
        <v>228.483</v>
      </c>
      <c r="I499" s="208"/>
      <c r="J499" s="204"/>
      <c r="K499" s="204"/>
      <c r="L499" s="209"/>
      <c r="M499" s="210"/>
      <c r="N499" s="211"/>
      <c r="O499" s="211"/>
      <c r="P499" s="211"/>
      <c r="Q499" s="211"/>
      <c r="R499" s="211"/>
      <c r="S499" s="211"/>
      <c r="T499" s="212"/>
      <c r="AT499" s="213" t="s">
        <v>131</v>
      </c>
      <c r="AU499" s="213" t="s">
        <v>82</v>
      </c>
      <c r="AV499" s="13" t="s">
        <v>84</v>
      </c>
      <c r="AW499" s="13" t="s">
        <v>30</v>
      </c>
      <c r="AX499" s="13" t="s">
        <v>74</v>
      </c>
      <c r="AY499" s="213" t="s">
        <v>122</v>
      </c>
    </row>
    <row r="500" spans="1:65" s="14" customFormat="1" ht="11.25">
      <c r="B500" s="214"/>
      <c r="C500" s="215"/>
      <c r="D500" s="194" t="s">
        <v>131</v>
      </c>
      <c r="E500" s="216" t="s">
        <v>1</v>
      </c>
      <c r="F500" s="217" t="s">
        <v>134</v>
      </c>
      <c r="G500" s="215"/>
      <c r="H500" s="218">
        <v>228.483</v>
      </c>
      <c r="I500" s="219"/>
      <c r="J500" s="215"/>
      <c r="K500" s="215"/>
      <c r="L500" s="220"/>
      <c r="M500" s="221"/>
      <c r="N500" s="222"/>
      <c r="O500" s="222"/>
      <c r="P500" s="222"/>
      <c r="Q500" s="222"/>
      <c r="R500" s="222"/>
      <c r="S500" s="222"/>
      <c r="T500" s="223"/>
      <c r="AT500" s="224" t="s">
        <v>131</v>
      </c>
      <c r="AU500" s="224" t="s">
        <v>82</v>
      </c>
      <c r="AV500" s="14" t="s">
        <v>129</v>
      </c>
      <c r="AW500" s="14" t="s">
        <v>30</v>
      </c>
      <c r="AX500" s="14" t="s">
        <v>82</v>
      </c>
      <c r="AY500" s="224" t="s">
        <v>122</v>
      </c>
    </row>
    <row r="501" spans="1:65" s="2" customFormat="1" ht="24.2" customHeight="1">
      <c r="A501" s="34"/>
      <c r="B501" s="35"/>
      <c r="C501" s="240" t="s">
        <v>465</v>
      </c>
      <c r="D501" s="240" t="s">
        <v>221</v>
      </c>
      <c r="E501" s="241" t="s">
        <v>466</v>
      </c>
      <c r="F501" s="242" t="s">
        <v>467</v>
      </c>
      <c r="G501" s="243" t="s">
        <v>246</v>
      </c>
      <c r="H501" s="244">
        <v>45.5</v>
      </c>
      <c r="I501" s="245"/>
      <c r="J501" s="246">
        <f>ROUND(I501*H501,2)</f>
        <v>0</v>
      </c>
      <c r="K501" s="242" t="s">
        <v>127</v>
      </c>
      <c r="L501" s="39"/>
      <c r="M501" s="247" t="s">
        <v>1</v>
      </c>
      <c r="N501" s="248" t="s">
        <v>39</v>
      </c>
      <c r="O501" s="71"/>
      <c r="P501" s="188">
        <f>O501*H501</f>
        <v>0</v>
      </c>
      <c r="Q501" s="188">
        <v>0</v>
      </c>
      <c r="R501" s="188">
        <f>Q501*H501</f>
        <v>0</v>
      </c>
      <c r="S501" s="188">
        <v>0</v>
      </c>
      <c r="T501" s="189">
        <f>S501*H501</f>
        <v>0</v>
      </c>
      <c r="U501" s="34"/>
      <c r="V501" s="34"/>
      <c r="W501" s="34"/>
      <c r="X501" s="34"/>
      <c r="Y501" s="34"/>
      <c r="Z501" s="34"/>
      <c r="AA501" s="34"/>
      <c r="AB501" s="34"/>
      <c r="AC501" s="34"/>
      <c r="AD501" s="34"/>
      <c r="AE501" s="34"/>
      <c r="AR501" s="190" t="s">
        <v>129</v>
      </c>
      <c r="AT501" s="190" t="s">
        <v>221</v>
      </c>
      <c r="AU501" s="190" t="s">
        <v>82</v>
      </c>
      <c r="AY501" s="17" t="s">
        <v>122</v>
      </c>
      <c r="BE501" s="191">
        <f>IF(N501="základní",J501,0)</f>
        <v>0</v>
      </c>
      <c r="BF501" s="191">
        <f>IF(N501="snížená",J501,0)</f>
        <v>0</v>
      </c>
      <c r="BG501" s="191">
        <f>IF(N501="zákl. přenesená",J501,0)</f>
        <v>0</v>
      </c>
      <c r="BH501" s="191">
        <f>IF(N501="sníž. přenesená",J501,0)</f>
        <v>0</v>
      </c>
      <c r="BI501" s="191">
        <f>IF(N501="nulová",J501,0)</f>
        <v>0</v>
      </c>
      <c r="BJ501" s="17" t="s">
        <v>82</v>
      </c>
      <c r="BK501" s="191">
        <f>ROUND(I501*H501,2)</f>
        <v>0</v>
      </c>
      <c r="BL501" s="17" t="s">
        <v>129</v>
      </c>
      <c r="BM501" s="190" t="s">
        <v>468</v>
      </c>
    </row>
    <row r="502" spans="1:65" s="2" customFormat="1" ht="58.5">
      <c r="A502" s="34"/>
      <c r="B502" s="35"/>
      <c r="C502" s="36"/>
      <c r="D502" s="194" t="s">
        <v>141</v>
      </c>
      <c r="E502" s="36"/>
      <c r="F502" s="225" t="s">
        <v>469</v>
      </c>
      <c r="G502" s="36"/>
      <c r="H502" s="36"/>
      <c r="I502" s="226"/>
      <c r="J502" s="36"/>
      <c r="K502" s="36"/>
      <c r="L502" s="39"/>
      <c r="M502" s="227"/>
      <c r="N502" s="228"/>
      <c r="O502" s="71"/>
      <c r="P502" s="71"/>
      <c r="Q502" s="71"/>
      <c r="R502" s="71"/>
      <c r="S502" s="71"/>
      <c r="T502" s="72"/>
      <c r="U502" s="34"/>
      <c r="V502" s="34"/>
      <c r="W502" s="34"/>
      <c r="X502" s="34"/>
      <c r="Y502" s="34"/>
      <c r="Z502" s="34"/>
      <c r="AA502" s="34"/>
      <c r="AB502" s="34"/>
      <c r="AC502" s="34"/>
      <c r="AD502" s="34"/>
      <c r="AE502" s="34"/>
      <c r="AT502" s="17" t="s">
        <v>141</v>
      </c>
      <c r="AU502" s="17" t="s">
        <v>82</v>
      </c>
    </row>
    <row r="503" spans="1:65" s="12" customFormat="1" ht="11.25">
      <c r="B503" s="192"/>
      <c r="C503" s="193"/>
      <c r="D503" s="194" t="s">
        <v>131</v>
      </c>
      <c r="E503" s="195" t="s">
        <v>1</v>
      </c>
      <c r="F503" s="196" t="s">
        <v>470</v>
      </c>
      <c r="G503" s="193"/>
      <c r="H503" s="195" t="s">
        <v>1</v>
      </c>
      <c r="I503" s="197"/>
      <c r="J503" s="193"/>
      <c r="K503" s="193"/>
      <c r="L503" s="198"/>
      <c r="M503" s="199"/>
      <c r="N503" s="200"/>
      <c r="O503" s="200"/>
      <c r="P503" s="200"/>
      <c r="Q503" s="200"/>
      <c r="R503" s="200"/>
      <c r="S503" s="200"/>
      <c r="T503" s="201"/>
      <c r="AT503" s="202" t="s">
        <v>131</v>
      </c>
      <c r="AU503" s="202" t="s">
        <v>82</v>
      </c>
      <c r="AV503" s="12" t="s">
        <v>82</v>
      </c>
      <c r="AW503" s="12" t="s">
        <v>30</v>
      </c>
      <c r="AX503" s="12" t="s">
        <v>74</v>
      </c>
      <c r="AY503" s="202" t="s">
        <v>122</v>
      </c>
    </row>
    <row r="504" spans="1:65" s="13" customFormat="1" ht="11.25">
      <c r="B504" s="203"/>
      <c r="C504" s="204"/>
      <c r="D504" s="194" t="s">
        <v>131</v>
      </c>
      <c r="E504" s="205" t="s">
        <v>1</v>
      </c>
      <c r="F504" s="206" t="s">
        <v>471</v>
      </c>
      <c r="G504" s="204"/>
      <c r="H504" s="207">
        <v>45.5</v>
      </c>
      <c r="I504" s="208"/>
      <c r="J504" s="204"/>
      <c r="K504" s="204"/>
      <c r="L504" s="209"/>
      <c r="M504" s="210"/>
      <c r="N504" s="211"/>
      <c r="O504" s="211"/>
      <c r="P504" s="211"/>
      <c r="Q504" s="211"/>
      <c r="R504" s="211"/>
      <c r="S504" s="211"/>
      <c r="T504" s="212"/>
      <c r="AT504" s="213" t="s">
        <v>131</v>
      </c>
      <c r="AU504" s="213" t="s">
        <v>82</v>
      </c>
      <c r="AV504" s="13" t="s">
        <v>84</v>
      </c>
      <c r="AW504" s="13" t="s">
        <v>30</v>
      </c>
      <c r="AX504" s="13" t="s">
        <v>74</v>
      </c>
      <c r="AY504" s="213" t="s">
        <v>122</v>
      </c>
    </row>
    <row r="505" spans="1:65" s="14" customFormat="1" ht="11.25">
      <c r="B505" s="214"/>
      <c r="C505" s="215"/>
      <c r="D505" s="194" t="s">
        <v>131</v>
      </c>
      <c r="E505" s="216" t="s">
        <v>1</v>
      </c>
      <c r="F505" s="217" t="s">
        <v>134</v>
      </c>
      <c r="G505" s="215"/>
      <c r="H505" s="218">
        <v>45.5</v>
      </c>
      <c r="I505" s="219"/>
      <c r="J505" s="215"/>
      <c r="K505" s="215"/>
      <c r="L505" s="220"/>
      <c r="M505" s="221"/>
      <c r="N505" s="222"/>
      <c r="O505" s="222"/>
      <c r="P505" s="222"/>
      <c r="Q505" s="222"/>
      <c r="R505" s="222"/>
      <c r="S505" s="222"/>
      <c r="T505" s="223"/>
      <c r="AT505" s="224" t="s">
        <v>131</v>
      </c>
      <c r="AU505" s="224" t="s">
        <v>82</v>
      </c>
      <c r="AV505" s="14" t="s">
        <v>129</v>
      </c>
      <c r="AW505" s="14" t="s">
        <v>30</v>
      </c>
      <c r="AX505" s="14" t="s">
        <v>82</v>
      </c>
      <c r="AY505" s="224" t="s">
        <v>122</v>
      </c>
    </row>
    <row r="506" spans="1:65" s="2" customFormat="1" ht="24.2" customHeight="1">
      <c r="A506" s="34"/>
      <c r="B506" s="35"/>
      <c r="C506" s="240" t="s">
        <v>396</v>
      </c>
      <c r="D506" s="240" t="s">
        <v>221</v>
      </c>
      <c r="E506" s="241" t="s">
        <v>472</v>
      </c>
      <c r="F506" s="242" t="s">
        <v>473</v>
      </c>
      <c r="G506" s="243" t="s">
        <v>167</v>
      </c>
      <c r="H506" s="244">
        <v>55.335000000000001</v>
      </c>
      <c r="I506" s="245"/>
      <c r="J506" s="246">
        <f>ROUND(I506*H506,2)</f>
        <v>0</v>
      </c>
      <c r="K506" s="242" t="s">
        <v>127</v>
      </c>
      <c r="L506" s="39"/>
      <c r="M506" s="247" t="s">
        <v>1</v>
      </c>
      <c r="N506" s="248" t="s">
        <v>39</v>
      </c>
      <c r="O506" s="71"/>
      <c r="P506" s="188">
        <f>O506*H506</f>
        <v>0</v>
      </c>
      <c r="Q506" s="188">
        <v>0</v>
      </c>
      <c r="R506" s="188">
        <f>Q506*H506</f>
        <v>0</v>
      </c>
      <c r="S506" s="188">
        <v>0</v>
      </c>
      <c r="T506" s="189">
        <f>S506*H506</f>
        <v>0</v>
      </c>
      <c r="U506" s="34"/>
      <c r="V506" s="34"/>
      <c r="W506" s="34"/>
      <c r="X506" s="34"/>
      <c r="Y506" s="34"/>
      <c r="Z506" s="34"/>
      <c r="AA506" s="34"/>
      <c r="AB506" s="34"/>
      <c r="AC506" s="34"/>
      <c r="AD506" s="34"/>
      <c r="AE506" s="34"/>
      <c r="AR506" s="190" t="s">
        <v>129</v>
      </c>
      <c r="AT506" s="190" t="s">
        <v>221</v>
      </c>
      <c r="AU506" s="190" t="s">
        <v>82</v>
      </c>
      <c r="AY506" s="17" t="s">
        <v>122</v>
      </c>
      <c r="BE506" s="191">
        <f>IF(N506="základní",J506,0)</f>
        <v>0</v>
      </c>
      <c r="BF506" s="191">
        <f>IF(N506="snížená",J506,0)</f>
        <v>0</v>
      </c>
      <c r="BG506" s="191">
        <f>IF(N506="zákl. přenesená",J506,0)</f>
        <v>0</v>
      </c>
      <c r="BH506" s="191">
        <f>IF(N506="sníž. přenesená",J506,0)</f>
        <v>0</v>
      </c>
      <c r="BI506" s="191">
        <f>IF(N506="nulová",J506,0)</f>
        <v>0</v>
      </c>
      <c r="BJ506" s="17" t="s">
        <v>82</v>
      </c>
      <c r="BK506" s="191">
        <f>ROUND(I506*H506,2)</f>
        <v>0</v>
      </c>
      <c r="BL506" s="17" t="s">
        <v>129</v>
      </c>
      <c r="BM506" s="190" t="s">
        <v>474</v>
      </c>
    </row>
    <row r="507" spans="1:65" s="2" customFormat="1" ht="48.75">
      <c r="A507" s="34"/>
      <c r="B507" s="35"/>
      <c r="C507" s="36"/>
      <c r="D507" s="194" t="s">
        <v>141</v>
      </c>
      <c r="E507" s="36"/>
      <c r="F507" s="225" t="s">
        <v>475</v>
      </c>
      <c r="G507" s="36"/>
      <c r="H507" s="36"/>
      <c r="I507" s="226"/>
      <c r="J507" s="36"/>
      <c r="K507" s="36"/>
      <c r="L507" s="39"/>
      <c r="M507" s="227"/>
      <c r="N507" s="228"/>
      <c r="O507" s="71"/>
      <c r="P507" s="71"/>
      <c r="Q507" s="71"/>
      <c r="R507" s="71"/>
      <c r="S507" s="71"/>
      <c r="T507" s="72"/>
      <c r="U507" s="34"/>
      <c r="V507" s="34"/>
      <c r="W507" s="34"/>
      <c r="X507" s="34"/>
      <c r="Y507" s="34"/>
      <c r="Z507" s="34"/>
      <c r="AA507" s="34"/>
      <c r="AB507" s="34"/>
      <c r="AC507" s="34"/>
      <c r="AD507" s="34"/>
      <c r="AE507" s="34"/>
      <c r="AT507" s="17" t="s">
        <v>141</v>
      </c>
      <c r="AU507" s="17" t="s">
        <v>82</v>
      </c>
    </row>
    <row r="508" spans="1:65" s="12" customFormat="1" ht="11.25">
      <c r="B508" s="192"/>
      <c r="C508" s="193"/>
      <c r="D508" s="194" t="s">
        <v>131</v>
      </c>
      <c r="E508" s="195" t="s">
        <v>1</v>
      </c>
      <c r="F508" s="196" t="s">
        <v>296</v>
      </c>
      <c r="G508" s="193"/>
      <c r="H508" s="195" t="s">
        <v>1</v>
      </c>
      <c r="I508" s="197"/>
      <c r="J508" s="193"/>
      <c r="K508" s="193"/>
      <c r="L508" s="198"/>
      <c r="M508" s="199"/>
      <c r="N508" s="200"/>
      <c r="O508" s="200"/>
      <c r="P508" s="200"/>
      <c r="Q508" s="200"/>
      <c r="R508" s="200"/>
      <c r="S508" s="200"/>
      <c r="T508" s="201"/>
      <c r="AT508" s="202" t="s">
        <v>131</v>
      </c>
      <c r="AU508" s="202" t="s">
        <v>82</v>
      </c>
      <c r="AV508" s="12" t="s">
        <v>82</v>
      </c>
      <c r="AW508" s="12" t="s">
        <v>30</v>
      </c>
      <c r="AX508" s="12" t="s">
        <v>74</v>
      </c>
      <c r="AY508" s="202" t="s">
        <v>122</v>
      </c>
    </row>
    <row r="509" spans="1:65" s="13" customFormat="1" ht="11.25">
      <c r="B509" s="203"/>
      <c r="C509" s="204"/>
      <c r="D509" s="194" t="s">
        <v>131</v>
      </c>
      <c r="E509" s="205" t="s">
        <v>1</v>
      </c>
      <c r="F509" s="206" t="s">
        <v>476</v>
      </c>
      <c r="G509" s="204"/>
      <c r="H509" s="207">
        <v>5.78</v>
      </c>
      <c r="I509" s="208"/>
      <c r="J509" s="204"/>
      <c r="K509" s="204"/>
      <c r="L509" s="209"/>
      <c r="M509" s="210"/>
      <c r="N509" s="211"/>
      <c r="O509" s="211"/>
      <c r="P509" s="211"/>
      <c r="Q509" s="211"/>
      <c r="R509" s="211"/>
      <c r="S509" s="211"/>
      <c r="T509" s="212"/>
      <c r="AT509" s="213" t="s">
        <v>131</v>
      </c>
      <c r="AU509" s="213" t="s">
        <v>82</v>
      </c>
      <c r="AV509" s="13" t="s">
        <v>84</v>
      </c>
      <c r="AW509" s="13" t="s">
        <v>30</v>
      </c>
      <c r="AX509" s="13" t="s">
        <v>74</v>
      </c>
      <c r="AY509" s="213" t="s">
        <v>122</v>
      </c>
    </row>
    <row r="510" spans="1:65" s="12" customFormat="1" ht="11.25">
      <c r="B510" s="192"/>
      <c r="C510" s="193"/>
      <c r="D510" s="194" t="s">
        <v>131</v>
      </c>
      <c r="E510" s="195" t="s">
        <v>1</v>
      </c>
      <c r="F510" s="196" t="s">
        <v>239</v>
      </c>
      <c r="G510" s="193"/>
      <c r="H510" s="195" t="s">
        <v>1</v>
      </c>
      <c r="I510" s="197"/>
      <c r="J510" s="193"/>
      <c r="K510" s="193"/>
      <c r="L510" s="198"/>
      <c r="M510" s="199"/>
      <c r="N510" s="200"/>
      <c r="O510" s="200"/>
      <c r="P510" s="200"/>
      <c r="Q510" s="200"/>
      <c r="R510" s="200"/>
      <c r="S510" s="200"/>
      <c r="T510" s="201"/>
      <c r="AT510" s="202" t="s">
        <v>131</v>
      </c>
      <c r="AU510" s="202" t="s">
        <v>82</v>
      </c>
      <c r="AV510" s="12" t="s">
        <v>82</v>
      </c>
      <c r="AW510" s="12" t="s">
        <v>30</v>
      </c>
      <c r="AX510" s="12" t="s">
        <v>74</v>
      </c>
      <c r="AY510" s="202" t="s">
        <v>122</v>
      </c>
    </row>
    <row r="511" spans="1:65" s="13" customFormat="1" ht="11.25">
      <c r="B511" s="203"/>
      <c r="C511" s="204"/>
      <c r="D511" s="194" t="s">
        <v>131</v>
      </c>
      <c r="E511" s="205" t="s">
        <v>1</v>
      </c>
      <c r="F511" s="206" t="s">
        <v>476</v>
      </c>
      <c r="G511" s="204"/>
      <c r="H511" s="207">
        <v>5.78</v>
      </c>
      <c r="I511" s="208"/>
      <c r="J511" s="204"/>
      <c r="K511" s="204"/>
      <c r="L511" s="209"/>
      <c r="M511" s="210"/>
      <c r="N511" s="211"/>
      <c r="O511" s="211"/>
      <c r="P511" s="211"/>
      <c r="Q511" s="211"/>
      <c r="R511" s="211"/>
      <c r="S511" s="211"/>
      <c r="T511" s="212"/>
      <c r="AT511" s="213" t="s">
        <v>131</v>
      </c>
      <c r="AU511" s="213" t="s">
        <v>82</v>
      </c>
      <c r="AV511" s="13" t="s">
        <v>84</v>
      </c>
      <c r="AW511" s="13" t="s">
        <v>30</v>
      </c>
      <c r="AX511" s="13" t="s">
        <v>74</v>
      </c>
      <c r="AY511" s="213" t="s">
        <v>122</v>
      </c>
    </row>
    <row r="512" spans="1:65" s="12" customFormat="1" ht="11.25">
      <c r="B512" s="192"/>
      <c r="C512" s="193"/>
      <c r="D512" s="194" t="s">
        <v>131</v>
      </c>
      <c r="E512" s="195" t="s">
        <v>1</v>
      </c>
      <c r="F512" s="196" t="s">
        <v>297</v>
      </c>
      <c r="G512" s="193"/>
      <c r="H512" s="195" t="s">
        <v>1</v>
      </c>
      <c r="I512" s="197"/>
      <c r="J512" s="193"/>
      <c r="K512" s="193"/>
      <c r="L512" s="198"/>
      <c r="M512" s="199"/>
      <c r="N512" s="200"/>
      <c r="O512" s="200"/>
      <c r="P512" s="200"/>
      <c r="Q512" s="200"/>
      <c r="R512" s="200"/>
      <c r="S512" s="200"/>
      <c r="T512" s="201"/>
      <c r="AT512" s="202" t="s">
        <v>131</v>
      </c>
      <c r="AU512" s="202" t="s">
        <v>82</v>
      </c>
      <c r="AV512" s="12" t="s">
        <v>82</v>
      </c>
      <c r="AW512" s="12" t="s">
        <v>30</v>
      </c>
      <c r="AX512" s="12" t="s">
        <v>74</v>
      </c>
      <c r="AY512" s="202" t="s">
        <v>122</v>
      </c>
    </row>
    <row r="513" spans="1:65" s="13" customFormat="1" ht="11.25">
      <c r="B513" s="203"/>
      <c r="C513" s="204"/>
      <c r="D513" s="194" t="s">
        <v>131</v>
      </c>
      <c r="E513" s="205" t="s">
        <v>1</v>
      </c>
      <c r="F513" s="206" t="s">
        <v>476</v>
      </c>
      <c r="G513" s="204"/>
      <c r="H513" s="207">
        <v>5.78</v>
      </c>
      <c r="I513" s="208"/>
      <c r="J513" s="204"/>
      <c r="K513" s="204"/>
      <c r="L513" s="209"/>
      <c r="M513" s="210"/>
      <c r="N513" s="211"/>
      <c r="O513" s="211"/>
      <c r="P513" s="211"/>
      <c r="Q513" s="211"/>
      <c r="R513" s="211"/>
      <c r="S513" s="211"/>
      <c r="T513" s="212"/>
      <c r="AT513" s="213" t="s">
        <v>131</v>
      </c>
      <c r="AU513" s="213" t="s">
        <v>82</v>
      </c>
      <c r="AV513" s="13" t="s">
        <v>84</v>
      </c>
      <c r="AW513" s="13" t="s">
        <v>30</v>
      </c>
      <c r="AX513" s="13" t="s">
        <v>74</v>
      </c>
      <c r="AY513" s="213" t="s">
        <v>122</v>
      </c>
    </row>
    <row r="514" spans="1:65" s="12" customFormat="1" ht="11.25">
      <c r="B514" s="192"/>
      <c r="C514" s="193"/>
      <c r="D514" s="194" t="s">
        <v>131</v>
      </c>
      <c r="E514" s="195" t="s">
        <v>1</v>
      </c>
      <c r="F514" s="196" t="s">
        <v>298</v>
      </c>
      <c r="G514" s="193"/>
      <c r="H514" s="195" t="s">
        <v>1</v>
      </c>
      <c r="I514" s="197"/>
      <c r="J514" s="193"/>
      <c r="K514" s="193"/>
      <c r="L514" s="198"/>
      <c r="M514" s="199"/>
      <c r="N514" s="200"/>
      <c r="O514" s="200"/>
      <c r="P514" s="200"/>
      <c r="Q514" s="200"/>
      <c r="R514" s="200"/>
      <c r="S514" s="200"/>
      <c r="T514" s="201"/>
      <c r="AT514" s="202" t="s">
        <v>131</v>
      </c>
      <c r="AU514" s="202" t="s">
        <v>82</v>
      </c>
      <c r="AV514" s="12" t="s">
        <v>82</v>
      </c>
      <c r="AW514" s="12" t="s">
        <v>30</v>
      </c>
      <c r="AX514" s="12" t="s">
        <v>74</v>
      </c>
      <c r="AY514" s="202" t="s">
        <v>122</v>
      </c>
    </row>
    <row r="515" spans="1:65" s="13" customFormat="1" ht="11.25">
      <c r="B515" s="203"/>
      <c r="C515" s="204"/>
      <c r="D515" s="194" t="s">
        <v>131</v>
      </c>
      <c r="E515" s="205" t="s">
        <v>1</v>
      </c>
      <c r="F515" s="206" t="s">
        <v>476</v>
      </c>
      <c r="G515" s="204"/>
      <c r="H515" s="207">
        <v>5.78</v>
      </c>
      <c r="I515" s="208"/>
      <c r="J515" s="204"/>
      <c r="K515" s="204"/>
      <c r="L515" s="209"/>
      <c r="M515" s="210"/>
      <c r="N515" s="211"/>
      <c r="O515" s="211"/>
      <c r="P515" s="211"/>
      <c r="Q515" s="211"/>
      <c r="R515" s="211"/>
      <c r="S515" s="211"/>
      <c r="T515" s="212"/>
      <c r="AT515" s="213" t="s">
        <v>131</v>
      </c>
      <c r="AU515" s="213" t="s">
        <v>82</v>
      </c>
      <c r="AV515" s="13" t="s">
        <v>84</v>
      </c>
      <c r="AW515" s="13" t="s">
        <v>30</v>
      </c>
      <c r="AX515" s="13" t="s">
        <v>74</v>
      </c>
      <c r="AY515" s="213" t="s">
        <v>122</v>
      </c>
    </row>
    <row r="516" spans="1:65" s="12" customFormat="1" ht="11.25">
      <c r="B516" s="192"/>
      <c r="C516" s="193"/>
      <c r="D516" s="194" t="s">
        <v>131</v>
      </c>
      <c r="E516" s="195" t="s">
        <v>1</v>
      </c>
      <c r="F516" s="196" t="s">
        <v>477</v>
      </c>
      <c r="G516" s="193"/>
      <c r="H516" s="195" t="s">
        <v>1</v>
      </c>
      <c r="I516" s="197"/>
      <c r="J516" s="193"/>
      <c r="K516" s="193"/>
      <c r="L516" s="198"/>
      <c r="M516" s="199"/>
      <c r="N516" s="200"/>
      <c r="O516" s="200"/>
      <c r="P516" s="200"/>
      <c r="Q516" s="200"/>
      <c r="R516" s="200"/>
      <c r="S516" s="200"/>
      <c r="T516" s="201"/>
      <c r="AT516" s="202" t="s">
        <v>131</v>
      </c>
      <c r="AU516" s="202" t="s">
        <v>82</v>
      </c>
      <c r="AV516" s="12" t="s">
        <v>82</v>
      </c>
      <c r="AW516" s="12" t="s">
        <v>30</v>
      </c>
      <c r="AX516" s="12" t="s">
        <v>74</v>
      </c>
      <c r="AY516" s="202" t="s">
        <v>122</v>
      </c>
    </row>
    <row r="517" spans="1:65" s="13" customFormat="1" ht="11.25">
      <c r="B517" s="203"/>
      <c r="C517" s="204"/>
      <c r="D517" s="194" t="s">
        <v>131</v>
      </c>
      <c r="E517" s="205" t="s">
        <v>1</v>
      </c>
      <c r="F517" s="206" t="s">
        <v>478</v>
      </c>
      <c r="G517" s="204"/>
      <c r="H517" s="207">
        <v>17.425000000000001</v>
      </c>
      <c r="I517" s="208"/>
      <c r="J517" s="204"/>
      <c r="K517" s="204"/>
      <c r="L517" s="209"/>
      <c r="M517" s="210"/>
      <c r="N517" s="211"/>
      <c r="O517" s="211"/>
      <c r="P517" s="211"/>
      <c r="Q517" s="211"/>
      <c r="R517" s="211"/>
      <c r="S517" s="211"/>
      <c r="T517" s="212"/>
      <c r="AT517" s="213" t="s">
        <v>131</v>
      </c>
      <c r="AU517" s="213" t="s">
        <v>82</v>
      </c>
      <c r="AV517" s="13" t="s">
        <v>84</v>
      </c>
      <c r="AW517" s="13" t="s">
        <v>30</v>
      </c>
      <c r="AX517" s="13" t="s">
        <v>74</v>
      </c>
      <c r="AY517" s="213" t="s">
        <v>122</v>
      </c>
    </row>
    <row r="518" spans="1:65" s="12" customFormat="1" ht="11.25">
      <c r="B518" s="192"/>
      <c r="C518" s="193"/>
      <c r="D518" s="194" t="s">
        <v>131</v>
      </c>
      <c r="E518" s="195" t="s">
        <v>1</v>
      </c>
      <c r="F518" s="196" t="s">
        <v>286</v>
      </c>
      <c r="G518" s="193"/>
      <c r="H518" s="195" t="s">
        <v>1</v>
      </c>
      <c r="I518" s="197"/>
      <c r="J518" s="193"/>
      <c r="K518" s="193"/>
      <c r="L518" s="198"/>
      <c r="M518" s="199"/>
      <c r="N518" s="200"/>
      <c r="O518" s="200"/>
      <c r="P518" s="200"/>
      <c r="Q518" s="200"/>
      <c r="R518" s="200"/>
      <c r="S518" s="200"/>
      <c r="T518" s="201"/>
      <c r="AT518" s="202" t="s">
        <v>131</v>
      </c>
      <c r="AU518" s="202" t="s">
        <v>82</v>
      </c>
      <c r="AV518" s="12" t="s">
        <v>82</v>
      </c>
      <c r="AW518" s="12" t="s">
        <v>30</v>
      </c>
      <c r="AX518" s="12" t="s">
        <v>74</v>
      </c>
      <c r="AY518" s="202" t="s">
        <v>122</v>
      </c>
    </row>
    <row r="519" spans="1:65" s="13" customFormat="1" ht="11.25">
      <c r="B519" s="203"/>
      <c r="C519" s="204"/>
      <c r="D519" s="194" t="s">
        <v>131</v>
      </c>
      <c r="E519" s="205" t="s">
        <v>1</v>
      </c>
      <c r="F519" s="206" t="s">
        <v>479</v>
      </c>
      <c r="G519" s="204"/>
      <c r="H519" s="207">
        <v>14.79</v>
      </c>
      <c r="I519" s="208"/>
      <c r="J519" s="204"/>
      <c r="K519" s="204"/>
      <c r="L519" s="209"/>
      <c r="M519" s="210"/>
      <c r="N519" s="211"/>
      <c r="O519" s="211"/>
      <c r="P519" s="211"/>
      <c r="Q519" s="211"/>
      <c r="R519" s="211"/>
      <c r="S519" s="211"/>
      <c r="T519" s="212"/>
      <c r="AT519" s="213" t="s">
        <v>131</v>
      </c>
      <c r="AU519" s="213" t="s">
        <v>82</v>
      </c>
      <c r="AV519" s="13" t="s">
        <v>84</v>
      </c>
      <c r="AW519" s="13" t="s">
        <v>30</v>
      </c>
      <c r="AX519" s="13" t="s">
        <v>74</v>
      </c>
      <c r="AY519" s="213" t="s">
        <v>122</v>
      </c>
    </row>
    <row r="520" spans="1:65" s="14" customFormat="1" ht="11.25">
      <c r="B520" s="214"/>
      <c r="C520" s="215"/>
      <c r="D520" s="194" t="s">
        <v>131</v>
      </c>
      <c r="E520" s="216" t="s">
        <v>1</v>
      </c>
      <c r="F520" s="217" t="s">
        <v>134</v>
      </c>
      <c r="G520" s="215"/>
      <c r="H520" s="218">
        <v>55.335000000000001</v>
      </c>
      <c r="I520" s="219"/>
      <c r="J520" s="215"/>
      <c r="K520" s="215"/>
      <c r="L520" s="220"/>
      <c r="M520" s="221"/>
      <c r="N520" s="222"/>
      <c r="O520" s="222"/>
      <c r="P520" s="222"/>
      <c r="Q520" s="222"/>
      <c r="R520" s="222"/>
      <c r="S520" s="222"/>
      <c r="T520" s="223"/>
      <c r="AT520" s="224" t="s">
        <v>131</v>
      </c>
      <c r="AU520" s="224" t="s">
        <v>82</v>
      </c>
      <c r="AV520" s="14" t="s">
        <v>129</v>
      </c>
      <c r="AW520" s="14" t="s">
        <v>30</v>
      </c>
      <c r="AX520" s="14" t="s">
        <v>82</v>
      </c>
      <c r="AY520" s="224" t="s">
        <v>122</v>
      </c>
    </row>
    <row r="521" spans="1:65" s="2" customFormat="1" ht="21.75" customHeight="1">
      <c r="A521" s="34"/>
      <c r="B521" s="35"/>
      <c r="C521" s="240" t="s">
        <v>480</v>
      </c>
      <c r="D521" s="240" t="s">
        <v>221</v>
      </c>
      <c r="E521" s="241" t="s">
        <v>481</v>
      </c>
      <c r="F521" s="242" t="s">
        <v>482</v>
      </c>
      <c r="G521" s="243" t="s">
        <v>167</v>
      </c>
      <c r="H521" s="244">
        <v>14.193</v>
      </c>
      <c r="I521" s="245"/>
      <c r="J521" s="246">
        <f>ROUND(I521*H521,2)</f>
        <v>0</v>
      </c>
      <c r="K521" s="242" t="s">
        <v>127</v>
      </c>
      <c r="L521" s="39"/>
      <c r="M521" s="247" t="s">
        <v>1</v>
      </c>
      <c r="N521" s="248" t="s">
        <v>39</v>
      </c>
      <c r="O521" s="71"/>
      <c r="P521" s="188">
        <f>O521*H521</f>
        <v>0</v>
      </c>
      <c r="Q521" s="188">
        <v>0</v>
      </c>
      <c r="R521" s="188">
        <f>Q521*H521</f>
        <v>0</v>
      </c>
      <c r="S521" s="188">
        <v>0</v>
      </c>
      <c r="T521" s="189">
        <f>S521*H521</f>
        <v>0</v>
      </c>
      <c r="U521" s="34"/>
      <c r="V521" s="34"/>
      <c r="W521" s="34"/>
      <c r="X521" s="34"/>
      <c r="Y521" s="34"/>
      <c r="Z521" s="34"/>
      <c r="AA521" s="34"/>
      <c r="AB521" s="34"/>
      <c r="AC521" s="34"/>
      <c r="AD521" s="34"/>
      <c r="AE521" s="34"/>
      <c r="AR521" s="190" t="s">
        <v>129</v>
      </c>
      <c r="AT521" s="190" t="s">
        <v>221</v>
      </c>
      <c r="AU521" s="190" t="s">
        <v>82</v>
      </c>
      <c r="AY521" s="17" t="s">
        <v>122</v>
      </c>
      <c r="BE521" s="191">
        <f>IF(N521="základní",J521,0)</f>
        <v>0</v>
      </c>
      <c r="BF521" s="191">
        <f>IF(N521="snížená",J521,0)</f>
        <v>0</v>
      </c>
      <c r="BG521" s="191">
        <f>IF(N521="zákl. přenesená",J521,0)</f>
        <v>0</v>
      </c>
      <c r="BH521" s="191">
        <f>IF(N521="sníž. přenesená",J521,0)</f>
        <v>0</v>
      </c>
      <c r="BI521" s="191">
        <f>IF(N521="nulová",J521,0)</f>
        <v>0</v>
      </c>
      <c r="BJ521" s="17" t="s">
        <v>82</v>
      </c>
      <c r="BK521" s="191">
        <f>ROUND(I521*H521,2)</f>
        <v>0</v>
      </c>
      <c r="BL521" s="17" t="s">
        <v>129</v>
      </c>
      <c r="BM521" s="190" t="s">
        <v>483</v>
      </c>
    </row>
    <row r="522" spans="1:65" s="2" customFormat="1" ht="48.75">
      <c r="A522" s="34"/>
      <c r="B522" s="35"/>
      <c r="C522" s="36"/>
      <c r="D522" s="194" t="s">
        <v>141</v>
      </c>
      <c r="E522" s="36"/>
      <c r="F522" s="225" t="s">
        <v>484</v>
      </c>
      <c r="G522" s="36"/>
      <c r="H522" s="36"/>
      <c r="I522" s="226"/>
      <c r="J522" s="36"/>
      <c r="K522" s="36"/>
      <c r="L522" s="39"/>
      <c r="M522" s="227"/>
      <c r="N522" s="228"/>
      <c r="O522" s="71"/>
      <c r="P522" s="71"/>
      <c r="Q522" s="71"/>
      <c r="R522" s="71"/>
      <c r="S522" s="71"/>
      <c r="T522" s="72"/>
      <c r="U522" s="34"/>
      <c r="V522" s="34"/>
      <c r="W522" s="34"/>
      <c r="X522" s="34"/>
      <c r="Y522" s="34"/>
      <c r="Z522" s="34"/>
      <c r="AA522" s="34"/>
      <c r="AB522" s="34"/>
      <c r="AC522" s="34"/>
      <c r="AD522" s="34"/>
      <c r="AE522" s="34"/>
      <c r="AT522" s="17" t="s">
        <v>141</v>
      </c>
      <c r="AU522" s="17" t="s">
        <v>82</v>
      </c>
    </row>
    <row r="523" spans="1:65" s="12" customFormat="1" ht="11.25">
      <c r="B523" s="192"/>
      <c r="C523" s="193"/>
      <c r="D523" s="194" t="s">
        <v>131</v>
      </c>
      <c r="E523" s="195" t="s">
        <v>1</v>
      </c>
      <c r="F523" s="196" t="s">
        <v>485</v>
      </c>
      <c r="G523" s="193"/>
      <c r="H523" s="195" t="s">
        <v>1</v>
      </c>
      <c r="I523" s="197"/>
      <c r="J523" s="193"/>
      <c r="K523" s="193"/>
      <c r="L523" s="198"/>
      <c r="M523" s="199"/>
      <c r="N523" s="200"/>
      <c r="O523" s="200"/>
      <c r="P523" s="200"/>
      <c r="Q523" s="200"/>
      <c r="R523" s="200"/>
      <c r="S523" s="200"/>
      <c r="T523" s="201"/>
      <c r="AT523" s="202" t="s">
        <v>131</v>
      </c>
      <c r="AU523" s="202" t="s">
        <v>82</v>
      </c>
      <c r="AV523" s="12" t="s">
        <v>82</v>
      </c>
      <c r="AW523" s="12" t="s">
        <v>30</v>
      </c>
      <c r="AX523" s="12" t="s">
        <v>74</v>
      </c>
      <c r="AY523" s="202" t="s">
        <v>122</v>
      </c>
    </row>
    <row r="524" spans="1:65" s="13" customFormat="1" ht="11.25">
      <c r="B524" s="203"/>
      <c r="C524" s="204"/>
      <c r="D524" s="194" t="s">
        <v>131</v>
      </c>
      <c r="E524" s="205" t="s">
        <v>1</v>
      </c>
      <c r="F524" s="206" t="s">
        <v>486</v>
      </c>
      <c r="G524" s="204"/>
      <c r="H524" s="207">
        <v>14.193</v>
      </c>
      <c r="I524" s="208"/>
      <c r="J524" s="204"/>
      <c r="K524" s="204"/>
      <c r="L524" s="209"/>
      <c r="M524" s="210"/>
      <c r="N524" s="211"/>
      <c r="O524" s="211"/>
      <c r="P524" s="211"/>
      <c r="Q524" s="211"/>
      <c r="R524" s="211"/>
      <c r="S524" s="211"/>
      <c r="T524" s="212"/>
      <c r="AT524" s="213" t="s">
        <v>131</v>
      </c>
      <c r="AU524" s="213" t="s">
        <v>82</v>
      </c>
      <c r="AV524" s="13" t="s">
        <v>84</v>
      </c>
      <c r="AW524" s="13" t="s">
        <v>30</v>
      </c>
      <c r="AX524" s="13" t="s">
        <v>74</v>
      </c>
      <c r="AY524" s="213" t="s">
        <v>122</v>
      </c>
    </row>
    <row r="525" spans="1:65" s="14" customFormat="1" ht="11.25">
      <c r="B525" s="214"/>
      <c r="C525" s="215"/>
      <c r="D525" s="194" t="s">
        <v>131</v>
      </c>
      <c r="E525" s="216" t="s">
        <v>1</v>
      </c>
      <c r="F525" s="217" t="s">
        <v>134</v>
      </c>
      <c r="G525" s="215"/>
      <c r="H525" s="218">
        <v>14.193</v>
      </c>
      <c r="I525" s="219"/>
      <c r="J525" s="215"/>
      <c r="K525" s="215"/>
      <c r="L525" s="220"/>
      <c r="M525" s="221"/>
      <c r="N525" s="222"/>
      <c r="O525" s="222"/>
      <c r="P525" s="222"/>
      <c r="Q525" s="222"/>
      <c r="R525" s="222"/>
      <c r="S525" s="222"/>
      <c r="T525" s="223"/>
      <c r="AT525" s="224" t="s">
        <v>131</v>
      </c>
      <c r="AU525" s="224" t="s">
        <v>82</v>
      </c>
      <c r="AV525" s="14" t="s">
        <v>129</v>
      </c>
      <c r="AW525" s="14" t="s">
        <v>30</v>
      </c>
      <c r="AX525" s="14" t="s">
        <v>82</v>
      </c>
      <c r="AY525" s="224" t="s">
        <v>122</v>
      </c>
    </row>
    <row r="526" spans="1:65" s="2" customFormat="1" ht="21.75" customHeight="1">
      <c r="A526" s="34"/>
      <c r="B526" s="35"/>
      <c r="C526" s="240" t="s">
        <v>487</v>
      </c>
      <c r="D526" s="240" t="s">
        <v>221</v>
      </c>
      <c r="E526" s="241" t="s">
        <v>488</v>
      </c>
      <c r="F526" s="242" t="s">
        <v>489</v>
      </c>
      <c r="G526" s="243" t="s">
        <v>167</v>
      </c>
      <c r="H526" s="244">
        <v>208.227</v>
      </c>
      <c r="I526" s="245"/>
      <c r="J526" s="246">
        <f>ROUND(I526*H526,2)</f>
        <v>0</v>
      </c>
      <c r="K526" s="242" t="s">
        <v>127</v>
      </c>
      <c r="L526" s="39"/>
      <c r="M526" s="247" t="s">
        <v>1</v>
      </c>
      <c r="N526" s="248" t="s">
        <v>39</v>
      </c>
      <c r="O526" s="71"/>
      <c r="P526" s="188">
        <f>O526*H526</f>
        <v>0</v>
      </c>
      <c r="Q526" s="188">
        <v>0</v>
      </c>
      <c r="R526" s="188">
        <f>Q526*H526</f>
        <v>0</v>
      </c>
      <c r="S526" s="188">
        <v>0</v>
      </c>
      <c r="T526" s="189">
        <f>S526*H526</f>
        <v>0</v>
      </c>
      <c r="U526" s="34"/>
      <c r="V526" s="34"/>
      <c r="W526" s="34"/>
      <c r="X526" s="34"/>
      <c r="Y526" s="34"/>
      <c r="Z526" s="34"/>
      <c r="AA526" s="34"/>
      <c r="AB526" s="34"/>
      <c r="AC526" s="34"/>
      <c r="AD526" s="34"/>
      <c r="AE526" s="34"/>
      <c r="AR526" s="190" t="s">
        <v>129</v>
      </c>
      <c r="AT526" s="190" t="s">
        <v>221</v>
      </c>
      <c r="AU526" s="190" t="s">
        <v>82</v>
      </c>
      <c r="AY526" s="17" t="s">
        <v>122</v>
      </c>
      <c r="BE526" s="191">
        <f>IF(N526="základní",J526,0)</f>
        <v>0</v>
      </c>
      <c r="BF526" s="191">
        <f>IF(N526="snížená",J526,0)</f>
        <v>0</v>
      </c>
      <c r="BG526" s="191">
        <f>IF(N526="zákl. přenesená",J526,0)</f>
        <v>0</v>
      </c>
      <c r="BH526" s="191">
        <f>IF(N526="sníž. přenesená",J526,0)</f>
        <v>0</v>
      </c>
      <c r="BI526" s="191">
        <f>IF(N526="nulová",J526,0)</f>
        <v>0</v>
      </c>
      <c r="BJ526" s="17" t="s">
        <v>82</v>
      </c>
      <c r="BK526" s="191">
        <f>ROUND(I526*H526,2)</f>
        <v>0</v>
      </c>
      <c r="BL526" s="17" t="s">
        <v>129</v>
      </c>
      <c r="BM526" s="190" t="s">
        <v>490</v>
      </c>
    </row>
    <row r="527" spans="1:65" s="2" customFormat="1" ht="48.75">
      <c r="A527" s="34"/>
      <c r="B527" s="35"/>
      <c r="C527" s="36"/>
      <c r="D527" s="194" t="s">
        <v>141</v>
      </c>
      <c r="E527" s="36"/>
      <c r="F527" s="225" t="s">
        <v>491</v>
      </c>
      <c r="G527" s="36"/>
      <c r="H527" s="36"/>
      <c r="I527" s="226"/>
      <c r="J527" s="36"/>
      <c r="K527" s="36"/>
      <c r="L527" s="39"/>
      <c r="M527" s="227"/>
      <c r="N527" s="228"/>
      <c r="O527" s="71"/>
      <c r="P527" s="71"/>
      <c r="Q527" s="71"/>
      <c r="R527" s="71"/>
      <c r="S527" s="71"/>
      <c r="T527" s="72"/>
      <c r="U527" s="34"/>
      <c r="V527" s="34"/>
      <c r="W527" s="34"/>
      <c r="X527" s="34"/>
      <c r="Y527" s="34"/>
      <c r="Z527" s="34"/>
      <c r="AA527" s="34"/>
      <c r="AB527" s="34"/>
      <c r="AC527" s="34"/>
      <c r="AD527" s="34"/>
      <c r="AE527" s="34"/>
      <c r="AT527" s="17" t="s">
        <v>141</v>
      </c>
      <c r="AU527" s="17" t="s">
        <v>82</v>
      </c>
    </row>
    <row r="528" spans="1:65" s="12" customFormat="1" ht="11.25">
      <c r="B528" s="192"/>
      <c r="C528" s="193"/>
      <c r="D528" s="194" t="s">
        <v>131</v>
      </c>
      <c r="E528" s="195" t="s">
        <v>1</v>
      </c>
      <c r="F528" s="196" t="s">
        <v>492</v>
      </c>
      <c r="G528" s="193"/>
      <c r="H528" s="195" t="s">
        <v>1</v>
      </c>
      <c r="I528" s="197"/>
      <c r="J528" s="193"/>
      <c r="K528" s="193"/>
      <c r="L528" s="198"/>
      <c r="M528" s="199"/>
      <c r="N528" s="200"/>
      <c r="O528" s="200"/>
      <c r="P528" s="200"/>
      <c r="Q528" s="200"/>
      <c r="R528" s="200"/>
      <c r="S528" s="200"/>
      <c r="T528" s="201"/>
      <c r="AT528" s="202" t="s">
        <v>131</v>
      </c>
      <c r="AU528" s="202" t="s">
        <v>82</v>
      </c>
      <c r="AV528" s="12" t="s">
        <v>82</v>
      </c>
      <c r="AW528" s="12" t="s">
        <v>30</v>
      </c>
      <c r="AX528" s="12" t="s">
        <v>74</v>
      </c>
      <c r="AY528" s="202" t="s">
        <v>122</v>
      </c>
    </row>
    <row r="529" spans="1:65" s="12" customFormat="1" ht="11.25">
      <c r="B529" s="192"/>
      <c r="C529" s="193"/>
      <c r="D529" s="194" t="s">
        <v>131</v>
      </c>
      <c r="E529" s="195" t="s">
        <v>1</v>
      </c>
      <c r="F529" s="196" t="s">
        <v>184</v>
      </c>
      <c r="G529" s="193"/>
      <c r="H529" s="195" t="s">
        <v>1</v>
      </c>
      <c r="I529" s="197"/>
      <c r="J529" s="193"/>
      <c r="K529" s="193"/>
      <c r="L529" s="198"/>
      <c r="M529" s="199"/>
      <c r="N529" s="200"/>
      <c r="O529" s="200"/>
      <c r="P529" s="200"/>
      <c r="Q529" s="200"/>
      <c r="R529" s="200"/>
      <c r="S529" s="200"/>
      <c r="T529" s="201"/>
      <c r="AT529" s="202" t="s">
        <v>131</v>
      </c>
      <c r="AU529" s="202" t="s">
        <v>82</v>
      </c>
      <c r="AV529" s="12" t="s">
        <v>82</v>
      </c>
      <c r="AW529" s="12" t="s">
        <v>30</v>
      </c>
      <c r="AX529" s="12" t="s">
        <v>74</v>
      </c>
      <c r="AY529" s="202" t="s">
        <v>122</v>
      </c>
    </row>
    <row r="530" spans="1:65" s="13" customFormat="1" ht="11.25">
      <c r="B530" s="203"/>
      <c r="C530" s="204"/>
      <c r="D530" s="194" t="s">
        <v>131</v>
      </c>
      <c r="E530" s="205" t="s">
        <v>1</v>
      </c>
      <c r="F530" s="206" t="s">
        <v>493</v>
      </c>
      <c r="G530" s="204"/>
      <c r="H530" s="207">
        <v>31.061</v>
      </c>
      <c r="I530" s="208"/>
      <c r="J530" s="204"/>
      <c r="K530" s="204"/>
      <c r="L530" s="209"/>
      <c r="M530" s="210"/>
      <c r="N530" s="211"/>
      <c r="O530" s="211"/>
      <c r="P530" s="211"/>
      <c r="Q530" s="211"/>
      <c r="R530" s="211"/>
      <c r="S530" s="211"/>
      <c r="T530" s="212"/>
      <c r="AT530" s="213" t="s">
        <v>131</v>
      </c>
      <c r="AU530" s="213" t="s">
        <v>82</v>
      </c>
      <c r="AV530" s="13" t="s">
        <v>84</v>
      </c>
      <c r="AW530" s="13" t="s">
        <v>30</v>
      </c>
      <c r="AX530" s="13" t="s">
        <v>74</v>
      </c>
      <c r="AY530" s="213" t="s">
        <v>122</v>
      </c>
    </row>
    <row r="531" spans="1:65" s="12" customFormat="1" ht="11.25">
      <c r="B531" s="192"/>
      <c r="C531" s="193"/>
      <c r="D531" s="194" t="s">
        <v>131</v>
      </c>
      <c r="E531" s="195" t="s">
        <v>1</v>
      </c>
      <c r="F531" s="196" t="s">
        <v>297</v>
      </c>
      <c r="G531" s="193"/>
      <c r="H531" s="195" t="s">
        <v>1</v>
      </c>
      <c r="I531" s="197"/>
      <c r="J531" s="193"/>
      <c r="K531" s="193"/>
      <c r="L531" s="198"/>
      <c r="M531" s="199"/>
      <c r="N531" s="200"/>
      <c r="O531" s="200"/>
      <c r="P531" s="200"/>
      <c r="Q531" s="200"/>
      <c r="R531" s="200"/>
      <c r="S531" s="200"/>
      <c r="T531" s="201"/>
      <c r="AT531" s="202" t="s">
        <v>131</v>
      </c>
      <c r="AU531" s="202" t="s">
        <v>82</v>
      </c>
      <c r="AV531" s="12" t="s">
        <v>82</v>
      </c>
      <c r="AW531" s="12" t="s">
        <v>30</v>
      </c>
      <c r="AX531" s="12" t="s">
        <v>74</v>
      </c>
      <c r="AY531" s="202" t="s">
        <v>122</v>
      </c>
    </row>
    <row r="532" spans="1:65" s="13" customFormat="1" ht="11.25">
      <c r="B532" s="203"/>
      <c r="C532" s="204"/>
      <c r="D532" s="194" t="s">
        <v>131</v>
      </c>
      <c r="E532" s="205" t="s">
        <v>1</v>
      </c>
      <c r="F532" s="206" t="s">
        <v>493</v>
      </c>
      <c r="G532" s="204"/>
      <c r="H532" s="207">
        <v>31.061</v>
      </c>
      <c r="I532" s="208"/>
      <c r="J532" s="204"/>
      <c r="K532" s="204"/>
      <c r="L532" s="209"/>
      <c r="M532" s="210"/>
      <c r="N532" s="211"/>
      <c r="O532" s="211"/>
      <c r="P532" s="211"/>
      <c r="Q532" s="211"/>
      <c r="R532" s="211"/>
      <c r="S532" s="211"/>
      <c r="T532" s="212"/>
      <c r="AT532" s="213" t="s">
        <v>131</v>
      </c>
      <c r="AU532" s="213" t="s">
        <v>82</v>
      </c>
      <c r="AV532" s="13" t="s">
        <v>84</v>
      </c>
      <c r="AW532" s="13" t="s">
        <v>30</v>
      </c>
      <c r="AX532" s="13" t="s">
        <v>74</v>
      </c>
      <c r="AY532" s="213" t="s">
        <v>122</v>
      </c>
    </row>
    <row r="533" spans="1:65" s="12" customFormat="1" ht="11.25">
      <c r="B533" s="192"/>
      <c r="C533" s="193"/>
      <c r="D533" s="194" t="s">
        <v>131</v>
      </c>
      <c r="E533" s="195" t="s">
        <v>1</v>
      </c>
      <c r="F533" s="196" t="s">
        <v>494</v>
      </c>
      <c r="G533" s="193"/>
      <c r="H533" s="195" t="s">
        <v>1</v>
      </c>
      <c r="I533" s="197"/>
      <c r="J533" s="193"/>
      <c r="K533" s="193"/>
      <c r="L533" s="198"/>
      <c r="M533" s="199"/>
      <c r="N533" s="200"/>
      <c r="O533" s="200"/>
      <c r="P533" s="200"/>
      <c r="Q533" s="200"/>
      <c r="R533" s="200"/>
      <c r="S533" s="200"/>
      <c r="T533" s="201"/>
      <c r="AT533" s="202" t="s">
        <v>131</v>
      </c>
      <c r="AU533" s="202" t="s">
        <v>82</v>
      </c>
      <c r="AV533" s="12" t="s">
        <v>82</v>
      </c>
      <c r="AW533" s="12" t="s">
        <v>30</v>
      </c>
      <c r="AX533" s="12" t="s">
        <v>74</v>
      </c>
      <c r="AY533" s="202" t="s">
        <v>122</v>
      </c>
    </row>
    <row r="534" spans="1:65" s="13" customFormat="1" ht="11.25">
      <c r="B534" s="203"/>
      <c r="C534" s="204"/>
      <c r="D534" s="194" t="s">
        <v>131</v>
      </c>
      <c r="E534" s="205" t="s">
        <v>1</v>
      </c>
      <c r="F534" s="206" t="s">
        <v>493</v>
      </c>
      <c r="G534" s="204"/>
      <c r="H534" s="207">
        <v>31.061</v>
      </c>
      <c r="I534" s="208"/>
      <c r="J534" s="204"/>
      <c r="K534" s="204"/>
      <c r="L534" s="209"/>
      <c r="M534" s="210"/>
      <c r="N534" s="211"/>
      <c r="O534" s="211"/>
      <c r="P534" s="211"/>
      <c r="Q534" s="211"/>
      <c r="R534" s="211"/>
      <c r="S534" s="211"/>
      <c r="T534" s="212"/>
      <c r="AT534" s="213" t="s">
        <v>131</v>
      </c>
      <c r="AU534" s="213" t="s">
        <v>82</v>
      </c>
      <c r="AV534" s="13" t="s">
        <v>84</v>
      </c>
      <c r="AW534" s="13" t="s">
        <v>30</v>
      </c>
      <c r="AX534" s="13" t="s">
        <v>74</v>
      </c>
      <c r="AY534" s="213" t="s">
        <v>122</v>
      </c>
    </row>
    <row r="535" spans="1:65" s="12" customFormat="1" ht="11.25">
      <c r="B535" s="192"/>
      <c r="C535" s="193"/>
      <c r="D535" s="194" t="s">
        <v>131</v>
      </c>
      <c r="E535" s="195" t="s">
        <v>1</v>
      </c>
      <c r="F535" s="196" t="s">
        <v>495</v>
      </c>
      <c r="G535" s="193"/>
      <c r="H535" s="195" t="s">
        <v>1</v>
      </c>
      <c r="I535" s="197"/>
      <c r="J535" s="193"/>
      <c r="K535" s="193"/>
      <c r="L535" s="198"/>
      <c r="M535" s="199"/>
      <c r="N535" s="200"/>
      <c r="O535" s="200"/>
      <c r="P535" s="200"/>
      <c r="Q535" s="200"/>
      <c r="R535" s="200"/>
      <c r="S535" s="200"/>
      <c r="T535" s="201"/>
      <c r="AT535" s="202" t="s">
        <v>131</v>
      </c>
      <c r="AU535" s="202" t="s">
        <v>82</v>
      </c>
      <c r="AV535" s="12" t="s">
        <v>82</v>
      </c>
      <c r="AW535" s="12" t="s">
        <v>30</v>
      </c>
      <c r="AX535" s="12" t="s">
        <v>74</v>
      </c>
      <c r="AY535" s="202" t="s">
        <v>122</v>
      </c>
    </row>
    <row r="536" spans="1:65" s="13" customFormat="1" ht="11.25">
      <c r="B536" s="203"/>
      <c r="C536" s="204"/>
      <c r="D536" s="194" t="s">
        <v>131</v>
      </c>
      <c r="E536" s="205" t="s">
        <v>1</v>
      </c>
      <c r="F536" s="206" t="s">
        <v>496</v>
      </c>
      <c r="G536" s="204"/>
      <c r="H536" s="207">
        <v>62.36</v>
      </c>
      <c r="I536" s="208"/>
      <c r="J536" s="204"/>
      <c r="K536" s="204"/>
      <c r="L536" s="209"/>
      <c r="M536" s="210"/>
      <c r="N536" s="211"/>
      <c r="O536" s="211"/>
      <c r="P536" s="211"/>
      <c r="Q536" s="211"/>
      <c r="R536" s="211"/>
      <c r="S536" s="211"/>
      <c r="T536" s="212"/>
      <c r="AT536" s="213" t="s">
        <v>131</v>
      </c>
      <c r="AU536" s="213" t="s">
        <v>82</v>
      </c>
      <c r="AV536" s="13" t="s">
        <v>84</v>
      </c>
      <c r="AW536" s="13" t="s">
        <v>30</v>
      </c>
      <c r="AX536" s="13" t="s">
        <v>74</v>
      </c>
      <c r="AY536" s="213" t="s">
        <v>122</v>
      </c>
    </row>
    <row r="537" spans="1:65" s="12" customFormat="1" ht="11.25">
      <c r="B537" s="192"/>
      <c r="C537" s="193"/>
      <c r="D537" s="194" t="s">
        <v>131</v>
      </c>
      <c r="E537" s="195" t="s">
        <v>1</v>
      </c>
      <c r="F537" s="196" t="s">
        <v>497</v>
      </c>
      <c r="G537" s="193"/>
      <c r="H537" s="195" t="s">
        <v>1</v>
      </c>
      <c r="I537" s="197"/>
      <c r="J537" s="193"/>
      <c r="K537" s="193"/>
      <c r="L537" s="198"/>
      <c r="M537" s="199"/>
      <c r="N537" s="200"/>
      <c r="O537" s="200"/>
      <c r="P537" s="200"/>
      <c r="Q537" s="200"/>
      <c r="R537" s="200"/>
      <c r="S537" s="200"/>
      <c r="T537" s="201"/>
      <c r="AT537" s="202" t="s">
        <v>131</v>
      </c>
      <c r="AU537" s="202" t="s">
        <v>82</v>
      </c>
      <c r="AV537" s="12" t="s">
        <v>82</v>
      </c>
      <c r="AW537" s="12" t="s">
        <v>30</v>
      </c>
      <c r="AX537" s="12" t="s">
        <v>74</v>
      </c>
      <c r="AY537" s="202" t="s">
        <v>122</v>
      </c>
    </row>
    <row r="538" spans="1:65" s="13" customFormat="1" ht="11.25">
      <c r="B538" s="203"/>
      <c r="C538" s="204"/>
      <c r="D538" s="194" t="s">
        <v>131</v>
      </c>
      <c r="E538" s="205" t="s">
        <v>1</v>
      </c>
      <c r="F538" s="206" t="s">
        <v>498</v>
      </c>
      <c r="G538" s="204"/>
      <c r="H538" s="207">
        <v>52.683999999999997</v>
      </c>
      <c r="I538" s="208"/>
      <c r="J538" s="204"/>
      <c r="K538" s="204"/>
      <c r="L538" s="209"/>
      <c r="M538" s="210"/>
      <c r="N538" s="211"/>
      <c r="O538" s="211"/>
      <c r="P538" s="211"/>
      <c r="Q538" s="211"/>
      <c r="R538" s="211"/>
      <c r="S538" s="211"/>
      <c r="T538" s="212"/>
      <c r="AT538" s="213" t="s">
        <v>131</v>
      </c>
      <c r="AU538" s="213" t="s">
        <v>82</v>
      </c>
      <c r="AV538" s="13" t="s">
        <v>84</v>
      </c>
      <c r="AW538" s="13" t="s">
        <v>30</v>
      </c>
      <c r="AX538" s="13" t="s">
        <v>74</v>
      </c>
      <c r="AY538" s="213" t="s">
        <v>122</v>
      </c>
    </row>
    <row r="539" spans="1:65" s="14" customFormat="1" ht="11.25">
      <c r="B539" s="214"/>
      <c r="C539" s="215"/>
      <c r="D539" s="194" t="s">
        <v>131</v>
      </c>
      <c r="E539" s="216" t="s">
        <v>1</v>
      </c>
      <c r="F539" s="217" t="s">
        <v>134</v>
      </c>
      <c r="G539" s="215"/>
      <c r="H539" s="218">
        <v>208.227</v>
      </c>
      <c r="I539" s="219"/>
      <c r="J539" s="215"/>
      <c r="K539" s="215"/>
      <c r="L539" s="220"/>
      <c r="M539" s="221"/>
      <c r="N539" s="222"/>
      <c r="O539" s="222"/>
      <c r="P539" s="222"/>
      <c r="Q539" s="222"/>
      <c r="R539" s="222"/>
      <c r="S539" s="222"/>
      <c r="T539" s="223"/>
      <c r="AT539" s="224" t="s">
        <v>131</v>
      </c>
      <c r="AU539" s="224" t="s">
        <v>82</v>
      </c>
      <c r="AV539" s="14" t="s">
        <v>129</v>
      </c>
      <c r="AW539" s="14" t="s">
        <v>30</v>
      </c>
      <c r="AX539" s="14" t="s">
        <v>82</v>
      </c>
      <c r="AY539" s="224" t="s">
        <v>122</v>
      </c>
    </row>
    <row r="540" spans="1:65" s="2" customFormat="1" ht="21.75" customHeight="1">
      <c r="A540" s="34"/>
      <c r="B540" s="35"/>
      <c r="C540" s="240" t="s">
        <v>499</v>
      </c>
      <c r="D540" s="240" t="s">
        <v>221</v>
      </c>
      <c r="E540" s="241" t="s">
        <v>500</v>
      </c>
      <c r="F540" s="242" t="s">
        <v>501</v>
      </c>
      <c r="G540" s="243" t="s">
        <v>126</v>
      </c>
      <c r="H540" s="244">
        <v>4</v>
      </c>
      <c r="I540" s="245"/>
      <c r="J540" s="246">
        <f>ROUND(I540*H540,2)</f>
        <v>0</v>
      </c>
      <c r="K540" s="242" t="s">
        <v>127</v>
      </c>
      <c r="L540" s="39"/>
      <c r="M540" s="247" t="s">
        <v>1</v>
      </c>
      <c r="N540" s="248" t="s">
        <v>39</v>
      </c>
      <c r="O540" s="71"/>
      <c r="P540" s="188">
        <f>O540*H540</f>
        <v>0</v>
      </c>
      <c r="Q540" s="188">
        <v>0</v>
      </c>
      <c r="R540" s="188">
        <f>Q540*H540</f>
        <v>0</v>
      </c>
      <c r="S540" s="188">
        <v>0</v>
      </c>
      <c r="T540" s="189">
        <f>S540*H540</f>
        <v>0</v>
      </c>
      <c r="U540" s="34"/>
      <c r="V540" s="34"/>
      <c r="W540" s="34"/>
      <c r="X540" s="34"/>
      <c r="Y540" s="34"/>
      <c r="Z540" s="34"/>
      <c r="AA540" s="34"/>
      <c r="AB540" s="34"/>
      <c r="AC540" s="34"/>
      <c r="AD540" s="34"/>
      <c r="AE540" s="34"/>
      <c r="AR540" s="190" t="s">
        <v>129</v>
      </c>
      <c r="AT540" s="190" t="s">
        <v>221</v>
      </c>
      <c r="AU540" s="190" t="s">
        <v>82</v>
      </c>
      <c r="AY540" s="17" t="s">
        <v>122</v>
      </c>
      <c r="BE540" s="191">
        <f>IF(N540="základní",J540,0)</f>
        <v>0</v>
      </c>
      <c r="BF540" s="191">
        <f>IF(N540="snížená",J540,0)</f>
        <v>0</v>
      </c>
      <c r="BG540" s="191">
        <f>IF(N540="zákl. přenesená",J540,0)</f>
        <v>0</v>
      </c>
      <c r="BH540" s="191">
        <f>IF(N540="sníž. přenesená",J540,0)</f>
        <v>0</v>
      </c>
      <c r="BI540" s="191">
        <f>IF(N540="nulová",J540,0)</f>
        <v>0</v>
      </c>
      <c r="BJ540" s="17" t="s">
        <v>82</v>
      </c>
      <c r="BK540" s="191">
        <f>ROUND(I540*H540,2)</f>
        <v>0</v>
      </c>
      <c r="BL540" s="17" t="s">
        <v>129</v>
      </c>
      <c r="BM540" s="190" t="s">
        <v>502</v>
      </c>
    </row>
    <row r="541" spans="1:65" s="2" customFormat="1" ht="29.25">
      <c r="A541" s="34"/>
      <c r="B541" s="35"/>
      <c r="C541" s="36"/>
      <c r="D541" s="194" t="s">
        <v>141</v>
      </c>
      <c r="E541" s="36"/>
      <c r="F541" s="225" t="s">
        <v>503</v>
      </c>
      <c r="G541" s="36"/>
      <c r="H541" s="36"/>
      <c r="I541" s="226"/>
      <c r="J541" s="36"/>
      <c r="K541" s="36"/>
      <c r="L541" s="39"/>
      <c r="M541" s="227"/>
      <c r="N541" s="228"/>
      <c r="O541" s="71"/>
      <c r="P541" s="71"/>
      <c r="Q541" s="71"/>
      <c r="R541" s="71"/>
      <c r="S541" s="71"/>
      <c r="T541" s="72"/>
      <c r="U541" s="34"/>
      <c r="V541" s="34"/>
      <c r="W541" s="34"/>
      <c r="X541" s="34"/>
      <c r="Y541" s="34"/>
      <c r="Z541" s="34"/>
      <c r="AA541" s="34"/>
      <c r="AB541" s="34"/>
      <c r="AC541" s="34"/>
      <c r="AD541" s="34"/>
      <c r="AE541" s="34"/>
      <c r="AT541" s="17" t="s">
        <v>141</v>
      </c>
      <c r="AU541" s="17" t="s">
        <v>82</v>
      </c>
    </row>
    <row r="542" spans="1:65" s="12" customFormat="1" ht="11.25">
      <c r="B542" s="192"/>
      <c r="C542" s="193"/>
      <c r="D542" s="194" t="s">
        <v>131</v>
      </c>
      <c r="E542" s="195" t="s">
        <v>1</v>
      </c>
      <c r="F542" s="196" t="s">
        <v>504</v>
      </c>
      <c r="G542" s="193"/>
      <c r="H542" s="195" t="s">
        <v>1</v>
      </c>
      <c r="I542" s="197"/>
      <c r="J542" s="193"/>
      <c r="K542" s="193"/>
      <c r="L542" s="198"/>
      <c r="M542" s="199"/>
      <c r="N542" s="200"/>
      <c r="O542" s="200"/>
      <c r="P542" s="200"/>
      <c r="Q542" s="200"/>
      <c r="R542" s="200"/>
      <c r="S542" s="200"/>
      <c r="T542" s="201"/>
      <c r="AT542" s="202" t="s">
        <v>131</v>
      </c>
      <c r="AU542" s="202" t="s">
        <v>82</v>
      </c>
      <c r="AV542" s="12" t="s">
        <v>82</v>
      </c>
      <c r="AW542" s="12" t="s">
        <v>30</v>
      </c>
      <c r="AX542" s="12" t="s">
        <v>74</v>
      </c>
      <c r="AY542" s="202" t="s">
        <v>122</v>
      </c>
    </row>
    <row r="543" spans="1:65" s="13" customFormat="1" ht="11.25">
      <c r="B543" s="203"/>
      <c r="C543" s="204"/>
      <c r="D543" s="194" t="s">
        <v>131</v>
      </c>
      <c r="E543" s="205" t="s">
        <v>1</v>
      </c>
      <c r="F543" s="206" t="s">
        <v>129</v>
      </c>
      <c r="G543" s="204"/>
      <c r="H543" s="207">
        <v>4</v>
      </c>
      <c r="I543" s="208"/>
      <c r="J543" s="204"/>
      <c r="K543" s="204"/>
      <c r="L543" s="209"/>
      <c r="M543" s="210"/>
      <c r="N543" s="211"/>
      <c r="O543" s="211"/>
      <c r="P543" s="211"/>
      <c r="Q543" s="211"/>
      <c r="R543" s="211"/>
      <c r="S543" s="211"/>
      <c r="T543" s="212"/>
      <c r="AT543" s="213" t="s">
        <v>131</v>
      </c>
      <c r="AU543" s="213" t="s">
        <v>82</v>
      </c>
      <c r="AV543" s="13" t="s">
        <v>84</v>
      </c>
      <c r="AW543" s="13" t="s">
        <v>30</v>
      </c>
      <c r="AX543" s="13" t="s">
        <v>74</v>
      </c>
      <c r="AY543" s="213" t="s">
        <v>122</v>
      </c>
    </row>
    <row r="544" spans="1:65" s="14" customFormat="1" ht="11.25">
      <c r="B544" s="214"/>
      <c r="C544" s="215"/>
      <c r="D544" s="194" t="s">
        <v>131</v>
      </c>
      <c r="E544" s="216" t="s">
        <v>1</v>
      </c>
      <c r="F544" s="217" t="s">
        <v>134</v>
      </c>
      <c r="G544" s="215"/>
      <c r="H544" s="218">
        <v>4</v>
      </c>
      <c r="I544" s="219"/>
      <c r="J544" s="215"/>
      <c r="K544" s="215"/>
      <c r="L544" s="220"/>
      <c r="M544" s="221"/>
      <c r="N544" s="222"/>
      <c r="O544" s="222"/>
      <c r="P544" s="222"/>
      <c r="Q544" s="222"/>
      <c r="R544" s="222"/>
      <c r="S544" s="222"/>
      <c r="T544" s="223"/>
      <c r="AT544" s="224" t="s">
        <v>131</v>
      </c>
      <c r="AU544" s="224" t="s">
        <v>82</v>
      </c>
      <c r="AV544" s="14" t="s">
        <v>129</v>
      </c>
      <c r="AW544" s="14" t="s">
        <v>30</v>
      </c>
      <c r="AX544" s="14" t="s">
        <v>82</v>
      </c>
      <c r="AY544" s="224" t="s">
        <v>122</v>
      </c>
    </row>
    <row r="545" spans="1:65" s="2" customFormat="1" ht="16.5" customHeight="1">
      <c r="A545" s="34"/>
      <c r="B545" s="35"/>
      <c r="C545" s="240" t="s">
        <v>505</v>
      </c>
      <c r="D545" s="240" t="s">
        <v>221</v>
      </c>
      <c r="E545" s="241" t="s">
        <v>506</v>
      </c>
      <c r="F545" s="242" t="s">
        <v>507</v>
      </c>
      <c r="G545" s="243" t="s">
        <v>246</v>
      </c>
      <c r="H545" s="244">
        <v>12</v>
      </c>
      <c r="I545" s="245"/>
      <c r="J545" s="246">
        <f>ROUND(I545*H545,2)</f>
        <v>0</v>
      </c>
      <c r="K545" s="242" t="s">
        <v>127</v>
      </c>
      <c r="L545" s="39"/>
      <c r="M545" s="247" t="s">
        <v>1</v>
      </c>
      <c r="N545" s="248" t="s">
        <v>39</v>
      </c>
      <c r="O545" s="71"/>
      <c r="P545" s="188">
        <f>O545*H545</f>
        <v>0</v>
      </c>
      <c r="Q545" s="188">
        <v>0</v>
      </c>
      <c r="R545" s="188">
        <f>Q545*H545</f>
        <v>0</v>
      </c>
      <c r="S545" s="188">
        <v>0</v>
      </c>
      <c r="T545" s="189">
        <f>S545*H545</f>
        <v>0</v>
      </c>
      <c r="U545" s="34"/>
      <c r="V545" s="34"/>
      <c r="W545" s="34"/>
      <c r="X545" s="34"/>
      <c r="Y545" s="34"/>
      <c r="Z545" s="34"/>
      <c r="AA545" s="34"/>
      <c r="AB545" s="34"/>
      <c r="AC545" s="34"/>
      <c r="AD545" s="34"/>
      <c r="AE545" s="34"/>
      <c r="AR545" s="190" t="s">
        <v>129</v>
      </c>
      <c r="AT545" s="190" t="s">
        <v>221</v>
      </c>
      <c r="AU545" s="190" t="s">
        <v>82</v>
      </c>
      <c r="AY545" s="17" t="s">
        <v>122</v>
      </c>
      <c r="BE545" s="191">
        <f>IF(N545="základní",J545,0)</f>
        <v>0</v>
      </c>
      <c r="BF545" s="191">
        <f>IF(N545="snížená",J545,0)</f>
        <v>0</v>
      </c>
      <c r="BG545" s="191">
        <f>IF(N545="zákl. přenesená",J545,0)</f>
        <v>0</v>
      </c>
      <c r="BH545" s="191">
        <f>IF(N545="sníž. přenesená",J545,0)</f>
        <v>0</v>
      </c>
      <c r="BI545" s="191">
        <f>IF(N545="nulová",J545,0)</f>
        <v>0</v>
      </c>
      <c r="BJ545" s="17" t="s">
        <v>82</v>
      </c>
      <c r="BK545" s="191">
        <f>ROUND(I545*H545,2)</f>
        <v>0</v>
      </c>
      <c r="BL545" s="17" t="s">
        <v>129</v>
      </c>
      <c r="BM545" s="190" t="s">
        <v>508</v>
      </c>
    </row>
    <row r="546" spans="1:65" s="2" customFormat="1" ht="58.5">
      <c r="A546" s="34"/>
      <c r="B546" s="35"/>
      <c r="C546" s="36"/>
      <c r="D546" s="194" t="s">
        <v>141</v>
      </c>
      <c r="E546" s="36"/>
      <c r="F546" s="225" t="s">
        <v>509</v>
      </c>
      <c r="G546" s="36"/>
      <c r="H546" s="36"/>
      <c r="I546" s="226"/>
      <c r="J546" s="36"/>
      <c r="K546" s="36"/>
      <c r="L546" s="39"/>
      <c r="M546" s="227"/>
      <c r="N546" s="228"/>
      <c r="O546" s="71"/>
      <c r="P546" s="71"/>
      <c r="Q546" s="71"/>
      <c r="R546" s="71"/>
      <c r="S546" s="71"/>
      <c r="T546" s="72"/>
      <c r="U546" s="34"/>
      <c r="V546" s="34"/>
      <c r="W546" s="34"/>
      <c r="X546" s="34"/>
      <c r="Y546" s="34"/>
      <c r="Z546" s="34"/>
      <c r="AA546" s="34"/>
      <c r="AB546" s="34"/>
      <c r="AC546" s="34"/>
      <c r="AD546" s="34"/>
      <c r="AE546" s="34"/>
      <c r="AT546" s="17" t="s">
        <v>141</v>
      </c>
      <c r="AU546" s="17" t="s">
        <v>82</v>
      </c>
    </row>
    <row r="547" spans="1:65" s="12" customFormat="1" ht="11.25">
      <c r="B547" s="192"/>
      <c r="C547" s="193"/>
      <c r="D547" s="194" t="s">
        <v>131</v>
      </c>
      <c r="E547" s="195" t="s">
        <v>1</v>
      </c>
      <c r="F547" s="196" t="s">
        <v>132</v>
      </c>
      <c r="G547" s="193"/>
      <c r="H547" s="195" t="s">
        <v>1</v>
      </c>
      <c r="I547" s="197"/>
      <c r="J547" s="193"/>
      <c r="K547" s="193"/>
      <c r="L547" s="198"/>
      <c r="M547" s="199"/>
      <c r="N547" s="200"/>
      <c r="O547" s="200"/>
      <c r="P547" s="200"/>
      <c r="Q547" s="200"/>
      <c r="R547" s="200"/>
      <c r="S547" s="200"/>
      <c r="T547" s="201"/>
      <c r="AT547" s="202" t="s">
        <v>131</v>
      </c>
      <c r="AU547" s="202" t="s">
        <v>82</v>
      </c>
      <c r="AV547" s="12" t="s">
        <v>82</v>
      </c>
      <c r="AW547" s="12" t="s">
        <v>30</v>
      </c>
      <c r="AX547" s="12" t="s">
        <v>74</v>
      </c>
      <c r="AY547" s="202" t="s">
        <v>122</v>
      </c>
    </row>
    <row r="548" spans="1:65" s="13" customFormat="1" ht="11.25">
      <c r="B548" s="203"/>
      <c r="C548" s="204"/>
      <c r="D548" s="194" t="s">
        <v>131</v>
      </c>
      <c r="E548" s="205" t="s">
        <v>1</v>
      </c>
      <c r="F548" s="206" t="s">
        <v>510</v>
      </c>
      <c r="G548" s="204"/>
      <c r="H548" s="207">
        <v>12</v>
      </c>
      <c r="I548" s="208"/>
      <c r="J548" s="204"/>
      <c r="K548" s="204"/>
      <c r="L548" s="209"/>
      <c r="M548" s="210"/>
      <c r="N548" s="211"/>
      <c r="O548" s="211"/>
      <c r="P548" s="211"/>
      <c r="Q548" s="211"/>
      <c r="R548" s="211"/>
      <c r="S548" s="211"/>
      <c r="T548" s="212"/>
      <c r="AT548" s="213" t="s">
        <v>131</v>
      </c>
      <c r="AU548" s="213" t="s">
        <v>82</v>
      </c>
      <c r="AV548" s="13" t="s">
        <v>84</v>
      </c>
      <c r="AW548" s="13" t="s">
        <v>30</v>
      </c>
      <c r="AX548" s="13" t="s">
        <v>74</v>
      </c>
      <c r="AY548" s="213" t="s">
        <v>122</v>
      </c>
    </row>
    <row r="549" spans="1:65" s="14" customFormat="1" ht="11.25">
      <c r="B549" s="214"/>
      <c r="C549" s="215"/>
      <c r="D549" s="194" t="s">
        <v>131</v>
      </c>
      <c r="E549" s="216" t="s">
        <v>1</v>
      </c>
      <c r="F549" s="217" t="s">
        <v>134</v>
      </c>
      <c r="G549" s="215"/>
      <c r="H549" s="218">
        <v>12</v>
      </c>
      <c r="I549" s="219"/>
      <c r="J549" s="215"/>
      <c r="K549" s="215"/>
      <c r="L549" s="220"/>
      <c r="M549" s="221"/>
      <c r="N549" s="222"/>
      <c r="O549" s="222"/>
      <c r="P549" s="222"/>
      <c r="Q549" s="222"/>
      <c r="R549" s="222"/>
      <c r="S549" s="222"/>
      <c r="T549" s="223"/>
      <c r="AT549" s="224" t="s">
        <v>131</v>
      </c>
      <c r="AU549" s="224" t="s">
        <v>82</v>
      </c>
      <c r="AV549" s="14" t="s">
        <v>129</v>
      </c>
      <c r="AW549" s="14" t="s">
        <v>30</v>
      </c>
      <c r="AX549" s="14" t="s">
        <v>82</v>
      </c>
      <c r="AY549" s="224" t="s">
        <v>122</v>
      </c>
    </row>
    <row r="550" spans="1:65" s="11" customFormat="1" ht="25.9" customHeight="1">
      <c r="B550" s="164"/>
      <c r="C550" s="165"/>
      <c r="D550" s="166" t="s">
        <v>73</v>
      </c>
      <c r="E550" s="167" t="s">
        <v>511</v>
      </c>
      <c r="F550" s="167" t="s">
        <v>512</v>
      </c>
      <c r="G550" s="165"/>
      <c r="H550" s="165"/>
      <c r="I550" s="168"/>
      <c r="J550" s="169">
        <f>BK550</f>
        <v>0</v>
      </c>
      <c r="K550" s="165"/>
      <c r="L550" s="170"/>
      <c r="M550" s="171"/>
      <c r="N550" s="172"/>
      <c r="O550" s="172"/>
      <c r="P550" s="173">
        <f>SUM(P551:P590)</f>
        <v>0</v>
      </c>
      <c r="Q550" s="172"/>
      <c r="R550" s="173">
        <f>SUM(R551:R590)</f>
        <v>0</v>
      </c>
      <c r="S550" s="172"/>
      <c r="T550" s="174">
        <f>SUM(T551:T590)</f>
        <v>0</v>
      </c>
      <c r="AR550" s="175" t="s">
        <v>129</v>
      </c>
      <c r="AT550" s="176" t="s">
        <v>73</v>
      </c>
      <c r="AU550" s="176" t="s">
        <v>74</v>
      </c>
      <c r="AY550" s="175" t="s">
        <v>122</v>
      </c>
      <c r="BK550" s="177">
        <f>SUM(BK551:BK590)</f>
        <v>0</v>
      </c>
    </row>
    <row r="551" spans="1:65" s="2" customFormat="1" ht="24.2" customHeight="1">
      <c r="A551" s="34"/>
      <c r="B551" s="35"/>
      <c r="C551" s="240" t="s">
        <v>513</v>
      </c>
      <c r="D551" s="240" t="s">
        <v>221</v>
      </c>
      <c r="E551" s="241" t="s">
        <v>514</v>
      </c>
      <c r="F551" s="242" t="s">
        <v>515</v>
      </c>
      <c r="G551" s="243" t="s">
        <v>126</v>
      </c>
      <c r="H551" s="244">
        <v>4</v>
      </c>
      <c r="I551" s="245"/>
      <c r="J551" s="246">
        <f>ROUND(I551*H551,2)</f>
        <v>0</v>
      </c>
      <c r="K551" s="242" t="s">
        <v>127</v>
      </c>
      <c r="L551" s="39"/>
      <c r="M551" s="247" t="s">
        <v>1</v>
      </c>
      <c r="N551" s="248" t="s">
        <v>39</v>
      </c>
      <c r="O551" s="71"/>
      <c r="P551" s="188">
        <f>O551*H551</f>
        <v>0</v>
      </c>
      <c r="Q551" s="188">
        <v>0</v>
      </c>
      <c r="R551" s="188">
        <f>Q551*H551</f>
        <v>0</v>
      </c>
      <c r="S551" s="188">
        <v>0</v>
      </c>
      <c r="T551" s="189">
        <f>S551*H551</f>
        <v>0</v>
      </c>
      <c r="U551" s="34"/>
      <c r="V551" s="34"/>
      <c r="W551" s="34"/>
      <c r="X551" s="34"/>
      <c r="Y551" s="34"/>
      <c r="Z551" s="34"/>
      <c r="AA551" s="34"/>
      <c r="AB551" s="34"/>
      <c r="AC551" s="34"/>
      <c r="AD551" s="34"/>
      <c r="AE551" s="34"/>
      <c r="AR551" s="190" t="s">
        <v>129</v>
      </c>
      <c r="AT551" s="190" t="s">
        <v>221</v>
      </c>
      <c r="AU551" s="190" t="s">
        <v>82</v>
      </c>
      <c r="AY551" s="17" t="s">
        <v>122</v>
      </c>
      <c r="BE551" s="191">
        <f>IF(N551="základní",J551,0)</f>
        <v>0</v>
      </c>
      <c r="BF551" s="191">
        <f>IF(N551="snížená",J551,0)</f>
        <v>0</v>
      </c>
      <c r="BG551" s="191">
        <f>IF(N551="zákl. přenesená",J551,0)</f>
        <v>0</v>
      </c>
      <c r="BH551" s="191">
        <f>IF(N551="sníž. přenesená",J551,0)</f>
        <v>0</v>
      </c>
      <c r="BI551" s="191">
        <f>IF(N551="nulová",J551,0)</f>
        <v>0</v>
      </c>
      <c r="BJ551" s="17" t="s">
        <v>82</v>
      </c>
      <c r="BK551" s="191">
        <f>ROUND(I551*H551,2)</f>
        <v>0</v>
      </c>
      <c r="BL551" s="17" t="s">
        <v>129</v>
      </c>
      <c r="BM551" s="190" t="s">
        <v>516</v>
      </c>
    </row>
    <row r="552" spans="1:65" s="2" customFormat="1" ht="29.25">
      <c r="A552" s="34"/>
      <c r="B552" s="35"/>
      <c r="C552" s="36"/>
      <c r="D552" s="194" t="s">
        <v>141</v>
      </c>
      <c r="E552" s="36"/>
      <c r="F552" s="225" t="s">
        <v>517</v>
      </c>
      <c r="G552" s="36"/>
      <c r="H552" s="36"/>
      <c r="I552" s="226"/>
      <c r="J552" s="36"/>
      <c r="K552" s="36"/>
      <c r="L552" s="39"/>
      <c r="M552" s="227"/>
      <c r="N552" s="228"/>
      <c r="O552" s="71"/>
      <c r="P552" s="71"/>
      <c r="Q552" s="71"/>
      <c r="R552" s="71"/>
      <c r="S552" s="71"/>
      <c r="T552" s="72"/>
      <c r="U552" s="34"/>
      <c r="V552" s="34"/>
      <c r="W552" s="34"/>
      <c r="X552" s="34"/>
      <c r="Y552" s="34"/>
      <c r="Z552" s="34"/>
      <c r="AA552" s="34"/>
      <c r="AB552" s="34"/>
      <c r="AC552" s="34"/>
      <c r="AD552" s="34"/>
      <c r="AE552" s="34"/>
      <c r="AT552" s="17" t="s">
        <v>141</v>
      </c>
      <c r="AU552" s="17" t="s">
        <v>82</v>
      </c>
    </row>
    <row r="553" spans="1:65" s="12" customFormat="1" ht="11.25">
      <c r="B553" s="192"/>
      <c r="C553" s="193"/>
      <c r="D553" s="194" t="s">
        <v>131</v>
      </c>
      <c r="E553" s="195" t="s">
        <v>1</v>
      </c>
      <c r="F553" s="196" t="s">
        <v>296</v>
      </c>
      <c r="G553" s="193"/>
      <c r="H553" s="195" t="s">
        <v>1</v>
      </c>
      <c r="I553" s="197"/>
      <c r="J553" s="193"/>
      <c r="K553" s="193"/>
      <c r="L553" s="198"/>
      <c r="M553" s="199"/>
      <c r="N553" s="200"/>
      <c r="O553" s="200"/>
      <c r="P553" s="200"/>
      <c r="Q553" s="200"/>
      <c r="R553" s="200"/>
      <c r="S553" s="200"/>
      <c r="T553" s="201"/>
      <c r="AT553" s="202" t="s">
        <v>131</v>
      </c>
      <c r="AU553" s="202" t="s">
        <v>82</v>
      </c>
      <c r="AV553" s="12" t="s">
        <v>82</v>
      </c>
      <c r="AW553" s="12" t="s">
        <v>30</v>
      </c>
      <c r="AX553" s="12" t="s">
        <v>74</v>
      </c>
      <c r="AY553" s="202" t="s">
        <v>122</v>
      </c>
    </row>
    <row r="554" spans="1:65" s="13" customFormat="1" ht="11.25">
      <c r="B554" s="203"/>
      <c r="C554" s="204"/>
      <c r="D554" s="194" t="s">
        <v>131</v>
      </c>
      <c r="E554" s="205" t="s">
        <v>1</v>
      </c>
      <c r="F554" s="206" t="s">
        <v>82</v>
      </c>
      <c r="G554" s="204"/>
      <c r="H554" s="207">
        <v>1</v>
      </c>
      <c r="I554" s="208"/>
      <c r="J554" s="204"/>
      <c r="K554" s="204"/>
      <c r="L554" s="209"/>
      <c r="M554" s="210"/>
      <c r="N554" s="211"/>
      <c r="O554" s="211"/>
      <c r="P554" s="211"/>
      <c r="Q554" s="211"/>
      <c r="R554" s="211"/>
      <c r="S554" s="211"/>
      <c r="T554" s="212"/>
      <c r="AT554" s="213" t="s">
        <v>131</v>
      </c>
      <c r="AU554" s="213" t="s">
        <v>82</v>
      </c>
      <c r="AV554" s="13" t="s">
        <v>84</v>
      </c>
      <c r="AW554" s="13" t="s">
        <v>30</v>
      </c>
      <c r="AX554" s="13" t="s">
        <v>74</v>
      </c>
      <c r="AY554" s="213" t="s">
        <v>122</v>
      </c>
    </row>
    <row r="555" spans="1:65" s="12" customFormat="1" ht="11.25">
      <c r="B555" s="192"/>
      <c r="C555" s="193"/>
      <c r="D555" s="194" t="s">
        <v>131</v>
      </c>
      <c r="E555" s="195" t="s">
        <v>1</v>
      </c>
      <c r="F555" s="196" t="s">
        <v>239</v>
      </c>
      <c r="G555" s="193"/>
      <c r="H555" s="195" t="s">
        <v>1</v>
      </c>
      <c r="I555" s="197"/>
      <c r="J555" s="193"/>
      <c r="K555" s="193"/>
      <c r="L555" s="198"/>
      <c r="M555" s="199"/>
      <c r="N555" s="200"/>
      <c r="O555" s="200"/>
      <c r="P555" s="200"/>
      <c r="Q555" s="200"/>
      <c r="R555" s="200"/>
      <c r="S555" s="200"/>
      <c r="T555" s="201"/>
      <c r="AT555" s="202" t="s">
        <v>131</v>
      </c>
      <c r="AU555" s="202" t="s">
        <v>82</v>
      </c>
      <c r="AV555" s="12" t="s">
        <v>82</v>
      </c>
      <c r="AW555" s="12" t="s">
        <v>30</v>
      </c>
      <c r="AX555" s="12" t="s">
        <v>74</v>
      </c>
      <c r="AY555" s="202" t="s">
        <v>122</v>
      </c>
    </row>
    <row r="556" spans="1:65" s="13" customFormat="1" ht="11.25">
      <c r="B556" s="203"/>
      <c r="C556" s="204"/>
      <c r="D556" s="194" t="s">
        <v>131</v>
      </c>
      <c r="E556" s="205" t="s">
        <v>1</v>
      </c>
      <c r="F556" s="206" t="s">
        <v>82</v>
      </c>
      <c r="G556" s="204"/>
      <c r="H556" s="207">
        <v>1</v>
      </c>
      <c r="I556" s="208"/>
      <c r="J556" s="204"/>
      <c r="K556" s="204"/>
      <c r="L556" s="209"/>
      <c r="M556" s="210"/>
      <c r="N556" s="211"/>
      <c r="O556" s="211"/>
      <c r="P556" s="211"/>
      <c r="Q556" s="211"/>
      <c r="R556" s="211"/>
      <c r="S556" s="211"/>
      <c r="T556" s="212"/>
      <c r="AT556" s="213" t="s">
        <v>131</v>
      </c>
      <c r="AU556" s="213" t="s">
        <v>82</v>
      </c>
      <c r="AV556" s="13" t="s">
        <v>84</v>
      </c>
      <c r="AW556" s="13" t="s">
        <v>30</v>
      </c>
      <c r="AX556" s="13" t="s">
        <v>74</v>
      </c>
      <c r="AY556" s="213" t="s">
        <v>122</v>
      </c>
    </row>
    <row r="557" spans="1:65" s="12" customFormat="1" ht="11.25">
      <c r="B557" s="192"/>
      <c r="C557" s="193"/>
      <c r="D557" s="194" t="s">
        <v>131</v>
      </c>
      <c r="E557" s="195" t="s">
        <v>1</v>
      </c>
      <c r="F557" s="196" t="s">
        <v>297</v>
      </c>
      <c r="G557" s="193"/>
      <c r="H557" s="195" t="s">
        <v>1</v>
      </c>
      <c r="I557" s="197"/>
      <c r="J557" s="193"/>
      <c r="K557" s="193"/>
      <c r="L557" s="198"/>
      <c r="M557" s="199"/>
      <c r="N557" s="200"/>
      <c r="O557" s="200"/>
      <c r="P557" s="200"/>
      <c r="Q557" s="200"/>
      <c r="R557" s="200"/>
      <c r="S557" s="200"/>
      <c r="T557" s="201"/>
      <c r="AT557" s="202" t="s">
        <v>131</v>
      </c>
      <c r="AU557" s="202" t="s">
        <v>82</v>
      </c>
      <c r="AV557" s="12" t="s">
        <v>82</v>
      </c>
      <c r="AW557" s="12" t="s">
        <v>30</v>
      </c>
      <c r="AX557" s="12" t="s">
        <v>74</v>
      </c>
      <c r="AY557" s="202" t="s">
        <v>122</v>
      </c>
    </row>
    <row r="558" spans="1:65" s="13" customFormat="1" ht="11.25">
      <c r="B558" s="203"/>
      <c r="C558" s="204"/>
      <c r="D558" s="194" t="s">
        <v>131</v>
      </c>
      <c r="E558" s="205" t="s">
        <v>1</v>
      </c>
      <c r="F558" s="206" t="s">
        <v>82</v>
      </c>
      <c r="G558" s="204"/>
      <c r="H558" s="207">
        <v>1</v>
      </c>
      <c r="I558" s="208"/>
      <c r="J558" s="204"/>
      <c r="K558" s="204"/>
      <c r="L558" s="209"/>
      <c r="M558" s="210"/>
      <c r="N558" s="211"/>
      <c r="O558" s="211"/>
      <c r="P558" s="211"/>
      <c r="Q558" s="211"/>
      <c r="R558" s="211"/>
      <c r="S558" s="211"/>
      <c r="T558" s="212"/>
      <c r="AT558" s="213" t="s">
        <v>131</v>
      </c>
      <c r="AU558" s="213" t="s">
        <v>82</v>
      </c>
      <c r="AV558" s="13" t="s">
        <v>84</v>
      </c>
      <c r="AW558" s="13" t="s">
        <v>30</v>
      </c>
      <c r="AX558" s="13" t="s">
        <v>74</v>
      </c>
      <c r="AY558" s="213" t="s">
        <v>122</v>
      </c>
    </row>
    <row r="559" spans="1:65" s="12" customFormat="1" ht="11.25">
      <c r="B559" s="192"/>
      <c r="C559" s="193"/>
      <c r="D559" s="194" t="s">
        <v>131</v>
      </c>
      <c r="E559" s="195" t="s">
        <v>1</v>
      </c>
      <c r="F559" s="196" t="s">
        <v>298</v>
      </c>
      <c r="G559" s="193"/>
      <c r="H559" s="195" t="s">
        <v>1</v>
      </c>
      <c r="I559" s="197"/>
      <c r="J559" s="193"/>
      <c r="K559" s="193"/>
      <c r="L559" s="198"/>
      <c r="M559" s="199"/>
      <c r="N559" s="200"/>
      <c r="O559" s="200"/>
      <c r="P559" s="200"/>
      <c r="Q559" s="200"/>
      <c r="R559" s="200"/>
      <c r="S559" s="200"/>
      <c r="T559" s="201"/>
      <c r="AT559" s="202" t="s">
        <v>131</v>
      </c>
      <c r="AU559" s="202" t="s">
        <v>82</v>
      </c>
      <c r="AV559" s="12" t="s">
        <v>82</v>
      </c>
      <c r="AW559" s="12" t="s">
        <v>30</v>
      </c>
      <c r="AX559" s="12" t="s">
        <v>74</v>
      </c>
      <c r="AY559" s="202" t="s">
        <v>122</v>
      </c>
    </row>
    <row r="560" spans="1:65" s="13" customFormat="1" ht="11.25">
      <c r="B560" s="203"/>
      <c r="C560" s="204"/>
      <c r="D560" s="194" t="s">
        <v>131</v>
      </c>
      <c r="E560" s="205" t="s">
        <v>1</v>
      </c>
      <c r="F560" s="206" t="s">
        <v>82</v>
      </c>
      <c r="G560" s="204"/>
      <c r="H560" s="207">
        <v>1</v>
      </c>
      <c r="I560" s="208"/>
      <c r="J560" s="204"/>
      <c r="K560" s="204"/>
      <c r="L560" s="209"/>
      <c r="M560" s="210"/>
      <c r="N560" s="211"/>
      <c r="O560" s="211"/>
      <c r="P560" s="211"/>
      <c r="Q560" s="211"/>
      <c r="R560" s="211"/>
      <c r="S560" s="211"/>
      <c r="T560" s="212"/>
      <c r="AT560" s="213" t="s">
        <v>131</v>
      </c>
      <c r="AU560" s="213" t="s">
        <v>82</v>
      </c>
      <c r="AV560" s="13" t="s">
        <v>84</v>
      </c>
      <c r="AW560" s="13" t="s">
        <v>30</v>
      </c>
      <c r="AX560" s="13" t="s">
        <v>74</v>
      </c>
      <c r="AY560" s="213" t="s">
        <v>122</v>
      </c>
    </row>
    <row r="561" spans="1:65" s="14" customFormat="1" ht="11.25">
      <c r="B561" s="214"/>
      <c r="C561" s="215"/>
      <c r="D561" s="194" t="s">
        <v>131</v>
      </c>
      <c r="E561" s="216" t="s">
        <v>1</v>
      </c>
      <c r="F561" s="217" t="s">
        <v>134</v>
      </c>
      <c r="G561" s="215"/>
      <c r="H561" s="218">
        <v>4</v>
      </c>
      <c r="I561" s="219"/>
      <c r="J561" s="215"/>
      <c r="K561" s="215"/>
      <c r="L561" s="220"/>
      <c r="M561" s="221"/>
      <c r="N561" s="222"/>
      <c r="O561" s="222"/>
      <c r="P561" s="222"/>
      <c r="Q561" s="222"/>
      <c r="R561" s="222"/>
      <c r="S561" s="222"/>
      <c r="T561" s="223"/>
      <c r="AT561" s="224" t="s">
        <v>131</v>
      </c>
      <c r="AU561" s="224" t="s">
        <v>82</v>
      </c>
      <c r="AV561" s="14" t="s">
        <v>129</v>
      </c>
      <c r="AW561" s="14" t="s">
        <v>30</v>
      </c>
      <c r="AX561" s="14" t="s">
        <v>82</v>
      </c>
      <c r="AY561" s="224" t="s">
        <v>122</v>
      </c>
    </row>
    <row r="562" spans="1:65" s="2" customFormat="1" ht="24.2" customHeight="1">
      <c r="A562" s="34"/>
      <c r="B562" s="35"/>
      <c r="C562" s="240" t="s">
        <v>518</v>
      </c>
      <c r="D562" s="240" t="s">
        <v>221</v>
      </c>
      <c r="E562" s="241" t="s">
        <v>519</v>
      </c>
      <c r="F562" s="242" t="s">
        <v>520</v>
      </c>
      <c r="G562" s="243" t="s">
        <v>126</v>
      </c>
      <c r="H562" s="244">
        <v>2</v>
      </c>
      <c r="I562" s="245"/>
      <c r="J562" s="246">
        <f>ROUND(I562*H562,2)</f>
        <v>0</v>
      </c>
      <c r="K562" s="242" t="s">
        <v>127</v>
      </c>
      <c r="L562" s="39"/>
      <c r="M562" s="247" t="s">
        <v>1</v>
      </c>
      <c r="N562" s="248" t="s">
        <v>39</v>
      </c>
      <c r="O562" s="71"/>
      <c r="P562" s="188">
        <f>O562*H562</f>
        <v>0</v>
      </c>
      <c r="Q562" s="188">
        <v>0</v>
      </c>
      <c r="R562" s="188">
        <f>Q562*H562</f>
        <v>0</v>
      </c>
      <c r="S562" s="188">
        <v>0</v>
      </c>
      <c r="T562" s="189">
        <f>S562*H562</f>
        <v>0</v>
      </c>
      <c r="U562" s="34"/>
      <c r="V562" s="34"/>
      <c r="W562" s="34"/>
      <c r="X562" s="34"/>
      <c r="Y562" s="34"/>
      <c r="Z562" s="34"/>
      <c r="AA562" s="34"/>
      <c r="AB562" s="34"/>
      <c r="AC562" s="34"/>
      <c r="AD562" s="34"/>
      <c r="AE562" s="34"/>
      <c r="AR562" s="190" t="s">
        <v>129</v>
      </c>
      <c r="AT562" s="190" t="s">
        <v>221</v>
      </c>
      <c r="AU562" s="190" t="s">
        <v>82</v>
      </c>
      <c r="AY562" s="17" t="s">
        <v>122</v>
      </c>
      <c r="BE562" s="191">
        <f>IF(N562="základní",J562,0)</f>
        <v>0</v>
      </c>
      <c r="BF562" s="191">
        <f>IF(N562="snížená",J562,0)</f>
        <v>0</v>
      </c>
      <c r="BG562" s="191">
        <f>IF(N562="zákl. přenesená",J562,0)</f>
        <v>0</v>
      </c>
      <c r="BH562" s="191">
        <f>IF(N562="sníž. přenesená",J562,0)</f>
        <v>0</v>
      </c>
      <c r="BI562" s="191">
        <f>IF(N562="nulová",J562,0)</f>
        <v>0</v>
      </c>
      <c r="BJ562" s="17" t="s">
        <v>82</v>
      </c>
      <c r="BK562" s="191">
        <f>ROUND(I562*H562,2)</f>
        <v>0</v>
      </c>
      <c r="BL562" s="17" t="s">
        <v>129</v>
      </c>
      <c r="BM562" s="190" t="s">
        <v>521</v>
      </c>
    </row>
    <row r="563" spans="1:65" s="2" customFormat="1" ht="29.25">
      <c r="A563" s="34"/>
      <c r="B563" s="35"/>
      <c r="C563" s="36"/>
      <c r="D563" s="194" t="s">
        <v>141</v>
      </c>
      <c r="E563" s="36"/>
      <c r="F563" s="225" t="s">
        <v>522</v>
      </c>
      <c r="G563" s="36"/>
      <c r="H563" s="36"/>
      <c r="I563" s="226"/>
      <c r="J563" s="36"/>
      <c r="K563" s="36"/>
      <c r="L563" s="39"/>
      <c r="M563" s="227"/>
      <c r="N563" s="228"/>
      <c r="O563" s="71"/>
      <c r="P563" s="71"/>
      <c r="Q563" s="71"/>
      <c r="R563" s="71"/>
      <c r="S563" s="71"/>
      <c r="T563" s="72"/>
      <c r="U563" s="34"/>
      <c r="V563" s="34"/>
      <c r="W563" s="34"/>
      <c r="X563" s="34"/>
      <c r="Y563" s="34"/>
      <c r="Z563" s="34"/>
      <c r="AA563" s="34"/>
      <c r="AB563" s="34"/>
      <c r="AC563" s="34"/>
      <c r="AD563" s="34"/>
      <c r="AE563" s="34"/>
      <c r="AT563" s="17" t="s">
        <v>141</v>
      </c>
      <c r="AU563" s="17" t="s">
        <v>82</v>
      </c>
    </row>
    <row r="564" spans="1:65" s="12" customFormat="1" ht="11.25">
      <c r="B564" s="192"/>
      <c r="C564" s="193"/>
      <c r="D564" s="194" t="s">
        <v>131</v>
      </c>
      <c r="E564" s="195" t="s">
        <v>1</v>
      </c>
      <c r="F564" s="196" t="s">
        <v>288</v>
      </c>
      <c r="G564" s="193"/>
      <c r="H564" s="195" t="s">
        <v>1</v>
      </c>
      <c r="I564" s="197"/>
      <c r="J564" s="193"/>
      <c r="K564" s="193"/>
      <c r="L564" s="198"/>
      <c r="M564" s="199"/>
      <c r="N564" s="200"/>
      <c r="O564" s="200"/>
      <c r="P564" s="200"/>
      <c r="Q564" s="200"/>
      <c r="R564" s="200"/>
      <c r="S564" s="200"/>
      <c r="T564" s="201"/>
      <c r="AT564" s="202" t="s">
        <v>131</v>
      </c>
      <c r="AU564" s="202" t="s">
        <v>82</v>
      </c>
      <c r="AV564" s="12" t="s">
        <v>82</v>
      </c>
      <c r="AW564" s="12" t="s">
        <v>30</v>
      </c>
      <c r="AX564" s="12" t="s">
        <v>74</v>
      </c>
      <c r="AY564" s="202" t="s">
        <v>122</v>
      </c>
    </row>
    <row r="565" spans="1:65" s="13" customFormat="1" ht="11.25">
      <c r="B565" s="203"/>
      <c r="C565" s="204"/>
      <c r="D565" s="194" t="s">
        <v>131</v>
      </c>
      <c r="E565" s="205" t="s">
        <v>1</v>
      </c>
      <c r="F565" s="206" t="s">
        <v>84</v>
      </c>
      <c r="G565" s="204"/>
      <c r="H565" s="207">
        <v>2</v>
      </c>
      <c r="I565" s="208"/>
      <c r="J565" s="204"/>
      <c r="K565" s="204"/>
      <c r="L565" s="209"/>
      <c r="M565" s="210"/>
      <c r="N565" s="211"/>
      <c r="O565" s="211"/>
      <c r="P565" s="211"/>
      <c r="Q565" s="211"/>
      <c r="R565" s="211"/>
      <c r="S565" s="211"/>
      <c r="T565" s="212"/>
      <c r="AT565" s="213" t="s">
        <v>131</v>
      </c>
      <c r="AU565" s="213" t="s">
        <v>82</v>
      </c>
      <c r="AV565" s="13" t="s">
        <v>84</v>
      </c>
      <c r="AW565" s="13" t="s">
        <v>30</v>
      </c>
      <c r="AX565" s="13" t="s">
        <v>74</v>
      </c>
      <c r="AY565" s="213" t="s">
        <v>122</v>
      </c>
    </row>
    <row r="566" spans="1:65" s="14" customFormat="1" ht="11.25">
      <c r="B566" s="214"/>
      <c r="C566" s="215"/>
      <c r="D566" s="194" t="s">
        <v>131</v>
      </c>
      <c r="E566" s="216" t="s">
        <v>1</v>
      </c>
      <c r="F566" s="217" t="s">
        <v>134</v>
      </c>
      <c r="G566" s="215"/>
      <c r="H566" s="218">
        <v>2</v>
      </c>
      <c r="I566" s="219"/>
      <c r="J566" s="215"/>
      <c r="K566" s="215"/>
      <c r="L566" s="220"/>
      <c r="M566" s="221"/>
      <c r="N566" s="222"/>
      <c r="O566" s="222"/>
      <c r="P566" s="222"/>
      <c r="Q566" s="222"/>
      <c r="R566" s="222"/>
      <c r="S566" s="222"/>
      <c r="T566" s="223"/>
      <c r="AT566" s="224" t="s">
        <v>131</v>
      </c>
      <c r="AU566" s="224" t="s">
        <v>82</v>
      </c>
      <c r="AV566" s="14" t="s">
        <v>129</v>
      </c>
      <c r="AW566" s="14" t="s">
        <v>30</v>
      </c>
      <c r="AX566" s="14" t="s">
        <v>82</v>
      </c>
      <c r="AY566" s="224" t="s">
        <v>122</v>
      </c>
    </row>
    <row r="567" spans="1:65" s="2" customFormat="1" ht="24.2" customHeight="1">
      <c r="A567" s="34"/>
      <c r="B567" s="35"/>
      <c r="C567" s="240" t="s">
        <v>523</v>
      </c>
      <c r="D567" s="240" t="s">
        <v>221</v>
      </c>
      <c r="E567" s="241" t="s">
        <v>524</v>
      </c>
      <c r="F567" s="242" t="s">
        <v>525</v>
      </c>
      <c r="G567" s="243" t="s">
        <v>126</v>
      </c>
      <c r="H567" s="244">
        <v>1</v>
      </c>
      <c r="I567" s="245"/>
      <c r="J567" s="246">
        <f>ROUND(I567*H567,2)</f>
        <v>0</v>
      </c>
      <c r="K567" s="242" t="s">
        <v>127</v>
      </c>
      <c r="L567" s="39"/>
      <c r="M567" s="247" t="s">
        <v>1</v>
      </c>
      <c r="N567" s="248" t="s">
        <v>39</v>
      </c>
      <c r="O567" s="71"/>
      <c r="P567" s="188">
        <f>O567*H567</f>
        <v>0</v>
      </c>
      <c r="Q567" s="188">
        <v>0</v>
      </c>
      <c r="R567" s="188">
        <f>Q567*H567</f>
        <v>0</v>
      </c>
      <c r="S567" s="188">
        <v>0</v>
      </c>
      <c r="T567" s="189">
        <f>S567*H567</f>
        <v>0</v>
      </c>
      <c r="U567" s="34"/>
      <c r="V567" s="34"/>
      <c r="W567" s="34"/>
      <c r="X567" s="34"/>
      <c r="Y567" s="34"/>
      <c r="Z567" s="34"/>
      <c r="AA567" s="34"/>
      <c r="AB567" s="34"/>
      <c r="AC567" s="34"/>
      <c r="AD567" s="34"/>
      <c r="AE567" s="34"/>
      <c r="AR567" s="190" t="s">
        <v>129</v>
      </c>
      <c r="AT567" s="190" t="s">
        <v>221</v>
      </c>
      <c r="AU567" s="190" t="s">
        <v>82</v>
      </c>
      <c r="AY567" s="17" t="s">
        <v>122</v>
      </c>
      <c r="BE567" s="191">
        <f>IF(N567="základní",J567,0)</f>
        <v>0</v>
      </c>
      <c r="BF567" s="191">
        <f>IF(N567="snížená",J567,0)</f>
        <v>0</v>
      </c>
      <c r="BG567" s="191">
        <f>IF(N567="zákl. přenesená",J567,0)</f>
        <v>0</v>
      </c>
      <c r="BH567" s="191">
        <f>IF(N567="sníž. přenesená",J567,0)</f>
        <v>0</v>
      </c>
      <c r="BI567" s="191">
        <f>IF(N567="nulová",J567,0)</f>
        <v>0</v>
      </c>
      <c r="BJ567" s="17" t="s">
        <v>82</v>
      </c>
      <c r="BK567" s="191">
        <f>ROUND(I567*H567,2)</f>
        <v>0</v>
      </c>
      <c r="BL567" s="17" t="s">
        <v>129</v>
      </c>
      <c r="BM567" s="190" t="s">
        <v>526</v>
      </c>
    </row>
    <row r="568" spans="1:65" s="2" customFormat="1" ht="48.75">
      <c r="A568" s="34"/>
      <c r="B568" s="35"/>
      <c r="C568" s="36"/>
      <c r="D568" s="194" t="s">
        <v>141</v>
      </c>
      <c r="E568" s="36"/>
      <c r="F568" s="225" t="s">
        <v>527</v>
      </c>
      <c r="G568" s="36"/>
      <c r="H568" s="36"/>
      <c r="I568" s="226"/>
      <c r="J568" s="36"/>
      <c r="K568" s="36"/>
      <c r="L568" s="39"/>
      <c r="M568" s="227"/>
      <c r="N568" s="228"/>
      <c r="O568" s="71"/>
      <c r="P568" s="71"/>
      <c r="Q568" s="71"/>
      <c r="R568" s="71"/>
      <c r="S568" s="71"/>
      <c r="T568" s="72"/>
      <c r="U568" s="34"/>
      <c r="V568" s="34"/>
      <c r="W568" s="34"/>
      <c r="X568" s="34"/>
      <c r="Y568" s="34"/>
      <c r="Z568" s="34"/>
      <c r="AA568" s="34"/>
      <c r="AB568" s="34"/>
      <c r="AC568" s="34"/>
      <c r="AD568" s="34"/>
      <c r="AE568" s="34"/>
      <c r="AT568" s="17" t="s">
        <v>141</v>
      </c>
      <c r="AU568" s="17" t="s">
        <v>82</v>
      </c>
    </row>
    <row r="569" spans="1:65" s="12" customFormat="1" ht="11.25">
      <c r="B569" s="192"/>
      <c r="C569" s="193"/>
      <c r="D569" s="194" t="s">
        <v>131</v>
      </c>
      <c r="E569" s="195" t="s">
        <v>1</v>
      </c>
      <c r="F569" s="196" t="s">
        <v>296</v>
      </c>
      <c r="G569" s="193"/>
      <c r="H569" s="195" t="s">
        <v>1</v>
      </c>
      <c r="I569" s="197"/>
      <c r="J569" s="193"/>
      <c r="K569" s="193"/>
      <c r="L569" s="198"/>
      <c r="M569" s="199"/>
      <c r="N569" s="200"/>
      <c r="O569" s="200"/>
      <c r="P569" s="200"/>
      <c r="Q569" s="200"/>
      <c r="R569" s="200"/>
      <c r="S569" s="200"/>
      <c r="T569" s="201"/>
      <c r="AT569" s="202" t="s">
        <v>131</v>
      </c>
      <c r="AU569" s="202" t="s">
        <v>82</v>
      </c>
      <c r="AV569" s="12" t="s">
        <v>82</v>
      </c>
      <c r="AW569" s="12" t="s">
        <v>30</v>
      </c>
      <c r="AX569" s="12" t="s">
        <v>74</v>
      </c>
      <c r="AY569" s="202" t="s">
        <v>122</v>
      </c>
    </row>
    <row r="570" spans="1:65" s="13" customFormat="1" ht="11.25">
      <c r="B570" s="203"/>
      <c r="C570" s="204"/>
      <c r="D570" s="194" t="s">
        <v>131</v>
      </c>
      <c r="E570" s="205" t="s">
        <v>1</v>
      </c>
      <c r="F570" s="206" t="s">
        <v>82</v>
      </c>
      <c r="G570" s="204"/>
      <c r="H570" s="207">
        <v>1</v>
      </c>
      <c r="I570" s="208"/>
      <c r="J570" s="204"/>
      <c r="K570" s="204"/>
      <c r="L570" s="209"/>
      <c r="M570" s="210"/>
      <c r="N570" s="211"/>
      <c r="O570" s="211"/>
      <c r="P570" s="211"/>
      <c r="Q570" s="211"/>
      <c r="R570" s="211"/>
      <c r="S570" s="211"/>
      <c r="T570" s="212"/>
      <c r="AT570" s="213" t="s">
        <v>131</v>
      </c>
      <c r="AU570" s="213" t="s">
        <v>82</v>
      </c>
      <c r="AV570" s="13" t="s">
        <v>84</v>
      </c>
      <c r="AW570" s="13" t="s">
        <v>30</v>
      </c>
      <c r="AX570" s="13" t="s">
        <v>74</v>
      </c>
      <c r="AY570" s="213" t="s">
        <v>122</v>
      </c>
    </row>
    <row r="571" spans="1:65" s="14" customFormat="1" ht="11.25">
      <c r="B571" s="214"/>
      <c r="C571" s="215"/>
      <c r="D571" s="194" t="s">
        <v>131</v>
      </c>
      <c r="E571" s="216" t="s">
        <v>1</v>
      </c>
      <c r="F571" s="217" t="s">
        <v>134</v>
      </c>
      <c r="G571" s="215"/>
      <c r="H571" s="218">
        <v>1</v>
      </c>
      <c r="I571" s="219"/>
      <c r="J571" s="215"/>
      <c r="K571" s="215"/>
      <c r="L571" s="220"/>
      <c r="M571" s="221"/>
      <c r="N571" s="222"/>
      <c r="O571" s="222"/>
      <c r="P571" s="222"/>
      <c r="Q571" s="222"/>
      <c r="R571" s="222"/>
      <c r="S571" s="222"/>
      <c r="T571" s="223"/>
      <c r="AT571" s="224" t="s">
        <v>131</v>
      </c>
      <c r="AU571" s="224" t="s">
        <v>82</v>
      </c>
      <c r="AV571" s="14" t="s">
        <v>129</v>
      </c>
      <c r="AW571" s="14" t="s">
        <v>30</v>
      </c>
      <c r="AX571" s="14" t="s">
        <v>82</v>
      </c>
      <c r="AY571" s="224" t="s">
        <v>122</v>
      </c>
    </row>
    <row r="572" spans="1:65" s="2" customFormat="1" ht="24.2" customHeight="1">
      <c r="A572" s="34"/>
      <c r="B572" s="35"/>
      <c r="C572" s="240" t="s">
        <v>528</v>
      </c>
      <c r="D572" s="240" t="s">
        <v>221</v>
      </c>
      <c r="E572" s="241" t="s">
        <v>529</v>
      </c>
      <c r="F572" s="242" t="s">
        <v>530</v>
      </c>
      <c r="G572" s="243" t="s">
        <v>126</v>
      </c>
      <c r="H572" s="244">
        <v>3</v>
      </c>
      <c r="I572" s="245"/>
      <c r="J572" s="246">
        <f>ROUND(I572*H572,2)</f>
        <v>0</v>
      </c>
      <c r="K572" s="242" t="s">
        <v>127</v>
      </c>
      <c r="L572" s="39"/>
      <c r="M572" s="247" t="s">
        <v>1</v>
      </c>
      <c r="N572" s="248" t="s">
        <v>39</v>
      </c>
      <c r="O572" s="71"/>
      <c r="P572" s="188">
        <f>O572*H572</f>
        <v>0</v>
      </c>
      <c r="Q572" s="188">
        <v>0</v>
      </c>
      <c r="R572" s="188">
        <f>Q572*H572</f>
        <v>0</v>
      </c>
      <c r="S572" s="188">
        <v>0</v>
      </c>
      <c r="T572" s="189">
        <f>S572*H572</f>
        <v>0</v>
      </c>
      <c r="U572" s="34"/>
      <c r="V572" s="34"/>
      <c r="W572" s="34"/>
      <c r="X572" s="34"/>
      <c r="Y572" s="34"/>
      <c r="Z572" s="34"/>
      <c r="AA572" s="34"/>
      <c r="AB572" s="34"/>
      <c r="AC572" s="34"/>
      <c r="AD572" s="34"/>
      <c r="AE572" s="34"/>
      <c r="AR572" s="190" t="s">
        <v>531</v>
      </c>
      <c r="AT572" s="190" t="s">
        <v>221</v>
      </c>
      <c r="AU572" s="190" t="s">
        <v>82</v>
      </c>
      <c r="AY572" s="17" t="s">
        <v>122</v>
      </c>
      <c r="BE572" s="191">
        <f>IF(N572="základní",J572,0)</f>
        <v>0</v>
      </c>
      <c r="BF572" s="191">
        <f>IF(N572="snížená",J572,0)</f>
        <v>0</v>
      </c>
      <c r="BG572" s="191">
        <f>IF(N572="zákl. přenesená",J572,0)</f>
        <v>0</v>
      </c>
      <c r="BH572" s="191">
        <f>IF(N572="sníž. přenesená",J572,0)</f>
        <v>0</v>
      </c>
      <c r="BI572" s="191">
        <f>IF(N572="nulová",J572,0)</f>
        <v>0</v>
      </c>
      <c r="BJ572" s="17" t="s">
        <v>82</v>
      </c>
      <c r="BK572" s="191">
        <f>ROUND(I572*H572,2)</f>
        <v>0</v>
      </c>
      <c r="BL572" s="17" t="s">
        <v>531</v>
      </c>
      <c r="BM572" s="190" t="s">
        <v>532</v>
      </c>
    </row>
    <row r="573" spans="1:65" s="2" customFormat="1" ht="48.75">
      <c r="A573" s="34"/>
      <c r="B573" s="35"/>
      <c r="C573" s="36"/>
      <c r="D573" s="194" t="s">
        <v>141</v>
      </c>
      <c r="E573" s="36"/>
      <c r="F573" s="225" t="s">
        <v>533</v>
      </c>
      <c r="G573" s="36"/>
      <c r="H573" s="36"/>
      <c r="I573" s="226"/>
      <c r="J573" s="36"/>
      <c r="K573" s="36"/>
      <c r="L573" s="39"/>
      <c r="M573" s="227"/>
      <c r="N573" s="228"/>
      <c r="O573" s="71"/>
      <c r="P573" s="71"/>
      <c r="Q573" s="71"/>
      <c r="R573" s="71"/>
      <c r="S573" s="71"/>
      <c r="T573" s="72"/>
      <c r="U573" s="34"/>
      <c r="V573" s="34"/>
      <c r="W573" s="34"/>
      <c r="X573" s="34"/>
      <c r="Y573" s="34"/>
      <c r="Z573" s="34"/>
      <c r="AA573" s="34"/>
      <c r="AB573" s="34"/>
      <c r="AC573" s="34"/>
      <c r="AD573" s="34"/>
      <c r="AE573" s="34"/>
      <c r="AT573" s="17" t="s">
        <v>141</v>
      </c>
      <c r="AU573" s="17" t="s">
        <v>82</v>
      </c>
    </row>
    <row r="574" spans="1:65" s="12" customFormat="1" ht="11.25">
      <c r="B574" s="192"/>
      <c r="C574" s="193"/>
      <c r="D574" s="194" t="s">
        <v>131</v>
      </c>
      <c r="E574" s="195" t="s">
        <v>1</v>
      </c>
      <c r="F574" s="196" t="s">
        <v>239</v>
      </c>
      <c r="G574" s="193"/>
      <c r="H574" s="195" t="s">
        <v>1</v>
      </c>
      <c r="I574" s="197"/>
      <c r="J574" s="193"/>
      <c r="K574" s="193"/>
      <c r="L574" s="198"/>
      <c r="M574" s="199"/>
      <c r="N574" s="200"/>
      <c r="O574" s="200"/>
      <c r="P574" s="200"/>
      <c r="Q574" s="200"/>
      <c r="R574" s="200"/>
      <c r="S574" s="200"/>
      <c r="T574" s="201"/>
      <c r="AT574" s="202" t="s">
        <v>131</v>
      </c>
      <c r="AU574" s="202" t="s">
        <v>82</v>
      </c>
      <c r="AV574" s="12" t="s">
        <v>82</v>
      </c>
      <c r="AW574" s="12" t="s">
        <v>30</v>
      </c>
      <c r="AX574" s="12" t="s">
        <v>74</v>
      </c>
      <c r="AY574" s="202" t="s">
        <v>122</v>
      </c>
    </row>
    <row r="575" spans="1:65" s="13" customFormat="1" ht="11.25">
      <c r="B575" s="203"/>
      <c r="C575" s="204"/>
      <c r="D575" s="194" t="s">
        <v>131</v>
      </c>
      <c r="E575" s="205" t="s">
        <v>1</v>
      </c>
      <c r="F575" s="206" t="s">
        <v>82</v>
      </c>
      <c r="G575" s="204"/>
      <c r="H575" s="207">
        <v>1</v>
      </c>
      <c r="I575" s="208"/>
      <c r="J575" s="204"/>
      <c r="K575" s="204"/>
      <c r="L575" s="209"/>
      <c r="M575" s="210"/>
      <c r="N575" s="211"/>
      <c r="O575" s="211"/>
      <c r="P575" s="211"/>
      <c r="Q575" s="211"/>
      <c r="R575" s="211"/>
      <c r="S575" s="211"/>
      <c r="T575" s="212"/>
      <c r="AT575" s="213" t="s">
        <v>131</v>
      </c>
      <c r="AU575" s="213" t="s">
        <v>82</v>
      </c>
      <c r="AV575" s="13" t="s">
        <v>84</v>
      </c>
      <c r="AW575" s="13" t="s">
        <v>30</v>
      </c>
      <c r="AX575" s="13" t="s">
        <v>74</v>
      </c>
      <c r="AY575" s="213" t="s">
        <v>122</v>
      </c>
    </row>
    <row r="576" spans="1:65" s="12" customFormat="1" ht="11.25">
      <c r="B576" s="192"/>
      <c r="C576" s="193"/>
      <c r="D576" s="194" t="s">
        <v>131</v>
      </c>
      <c r="E576" s="195" t="s">
        <v>1</v>
      </c>
      <c r="F576" s="196" t="s">
        <v>297</v>
      </c>
      <c r="G576" s="193"/>
      <c r="H576" s="195" t="s">
        <v>1</v>
      </c>
      <c r="I576" s="197"/>
      <c r="J576" s="193"/>
      <c r="K576" s="193"/>
      <c r="L576" s="198"/>
      <c r="M576" s="199"/>
      <c r="N576" s="200"/>
      <c r="O576" s="200"/>
      <c r="P576" s="200"/>
      <c r="Q576" s="200"/>
      <c r="R576" s="200"/>
      <c r="S576" s="200"/>
      <c r="T576" s="201"/>
      <c r="AT576" s="202" t="s">
        <v>131</v>
      </c>
      <c r="AU576" s="202" t="s">
        <v>82</v>
      </c>
      <c r="AV576" s="12" t="s">
        <v>82</v>
      </c>
      <c r="AW576" s="12" t="s">
        <v>30</v>
      </c>
      <c r="AX576" s="12" t="s">
        <v>74</v>
      </c>
      <c r="AY576" s="202" t="s">
        <v>122</v>
      </c>
    </row>
    <row r="577" spans="1:65" s="13" customFormat="1" ht="11.25">
      <c r="B577" s="203"/>
      <c r="C577" s="204"/>
      <c r="D577" s="194" t="s">
        <v>131</v>
      </c>
      <c r="E577" s="205" t="s">
        <v>1</v>
      </c>
      <c r="F577" s="206" t="s">
        <v>82</v>
      </c>
      <c r="G577" s="204"/>
      <c r="H577" s="207">
        <v>1</v>
      </c>
      <c r="I577" s="208"/>
      <c r="J577" s="204"/>
      <c r="K577" s="204"/>
      <c r="L577" s="209"/>
      <c r="M577" s="210"/>
      <c r="N577" s="211"/>
      <c r="O577" s="211"/>
      <c r="P577" s="211"/>
      <c r="Q577" s="211"/>
      <c r="R577" s="211"/>
      <c r="S577" s="211"/>
      <c r="T577" s="212"/>
      <c r="AT577" s="213" t="s">
        <v>131</v>
      </c>
      <c r="AU577" s="213" t="s">
        <v>82</v>
      </c>
      <c r="AV577" s="13" t="s">
        <v>84</v>
      </c>
      <c r="AW577" s="13" t="s">
        <v>30</v>
      </c>
      <c r="AX577" s="13" t="s">
        <v>74</v>
      </c>
      <c r="AY577" s="213" t="s">
        <v>122</v>
      </c>
    </row>
    <row r="578" spans="1:65" s="12" customFormat="1" ht="11.25">
      <c r="B578" s="192"/>
      <c r="C578" s="193"/>
      <c r="D578" s="194" t="s">
        <v>131</v>
      </c>
      <c r="E578" s="195" t="s">
        <v>1</v>
      </c>
      <c r="F578" s="196" t="s">
        <v>298</v>
      </c>
      <c r="G578" s="193"/>
      <c r="H578" s="195" t="s">
        <v>1</v>
      </c>
      <c r="I578" s="197"/>
      <c r="J578" s="193"/>
      <c r="K578" s="193"/>
      <c r="L578" s="198"/>
      <c r="M578" s="199"/>
      <c r="N578" s="200"/>
      <c r="O578" s="200"/>
      <c r="P578" s="200"/>
      <c r="Q578" s="200"/>
      <c r="R578" s="200"/>
      <c r="S578" s="200"/>
      <c r="T578" s="201"/>
      <c r="AT578" s="202" t="s">
        <v>131</v>
      </c>
      <c r="AU578" s="202" t="s">
        <v>82</v>
      </c>
      <c r="AV578" s="12" t="s">
        <v>82</v>
      </c>
      <c r="AW578" s="12" t="s">
        <v>30</v>
      </c>
      <c r="AX578" s="12" t="s">
        <v>74</v>
      </c>
      <c r="AY578" s="202" t="s">
        <v>122</v>
      </c>
    </row>
    <row r="579" spans="1:65" s="13" customFormat="1" ht="11.25">
      <c r="B579" s="203"/>
      <c r="C579" s="204"/>
      <c r="D579" s="194" t="s">
        <v>131</v>
      </c>
      <c r="E579" s="205" t="s">
        <v>1</v>
      </c>
      <c r="F579" s="206" t="s">
        <v>82</v>
      </c>
      <c r="G579" s="204"/>
      <c r="H579" s="207">
        <v>1</v>
      </c>
      <c r="I579" s="208"/>
      <c r="J579" s="204"/>
      <c r="K579" s="204"/>
      <c r="L579" s="209"/>
      <c r="M579" s="210"/>
      <c r="N579" s="211"/>
      <c r="O579" s="211"/>
      <c r="P579" s="211"/>
      <c r="Q579" s="211"/>
      <c r="R579" s="211"/>
      <c r="S579" s="211"/>
      <c r="T579" s="212"/>
      <c r="AT579" s="213" t="s">
        <v>131</v>
      </c>
      <c r="AU579" s="213" t="s">
        <v>82</v>
      </c>
      <c r="AV579" s="13" t="s">
        <v>84</v>
      </c>
      <c r="AW579" s="13" t="s">
        <v>30</v>
      </c>
      <c r="AX579" s="13" t="s">
        <v>74</v>
      </c>
      <c r="AY579" s="213" t="s">
        <v>122</v>
      </c>
    </row>
    <row r="580" spans="1:65" s="14" customFormat="1" ht="11.25">
      <c r="B580" s="214"/>
      <c r="C580" s="215"/>
      <c r="D580" s="194" t="s">
        <v>131</v>
      </c>
      <c r="E580" s="216" t="s">
        <v>1</v>
      </c>
      <c r="F580" s="217" t="s">
        <v>134</v>
      </c>
      <c r="G580" s="215"/>
      <c r="H580" s="218">
        <v>3</v>
      </c>
      <c r="I580" s="219"/>
      <c r="J580" s="215"/>
      <c r="K580" s="215"/>
      <c r="L580" s="220"/>
      <c r="M580" s="221"/>
      <c r="N580" s="222"/>
      <c r="O580" s="222"/>
      <c r="P580" s="222"/>
      <c r="Q580" s="222"/>
      <c r="R580" s="222"/>
      <c r="S580" s="222"/>
      <c r="T580" s="223"/>
      <c r="AT580" s="224" t="s">
        <v>131</v>
      </c>
      <c r="AU580" s="224" t="s">
        <v>82</v>
      </c>
      <c r="AV580" s="14" t="s">
        <v>129</v>
      </c>
      <c r="AW580" s="14" t="s">
        <v>30</v>
      </c>
      <c r="AX580" s="14" t="s">
        <v>82</v>
      </c>
      <c r="AY580" s="224" t="s">
        <v>122</v>
      </c>
    </row>
    <row r="581" spans="1:65" s="2" customFormat="1" ht="24.2" customHeight="1">
      <c r="A581" s="34"/>
      <c r="B581" s="35"/>
      <c r="C581" s="240" t="s">
        <v>534</v>
      </c>
      <c r="D581" s="240" t="s">
        <v>221</v>
      </c>
      <c r="E581" s="241" t="s">
        <v>535</v>
      </c>
      <c r="F581" s="242" t="s">
        <v>536</v>
      </c>
      <c r="G581" s="243" t="s">
        <v>126</v>
      </c>
      <c r="H581" s="244">
        <v>4</v>
      </c>
      <c r="I581" s="245"/>
      <c r="J581" s="246">
        <f>ROUND(I581*H581,2)</f>
        <v>0</v>
      </c>
      <c r="K581" s="242" t="s">
        <v>127</v>
      </c>
      <c r="L581" s="39"/>
      <c r="M581" s="247" t="s">
        <v>1</v>
      </c>
      <c r="N581" s="248" t="s">
        <v>39</v>
      </c>
      <c r="O581" s="71"/>
      <c r="P581" s="188">
        <f>O581*H581</f>
        <v>0</v>
      </c>
      <c r="Q581" s="188">
        <v>0</v>
      </c>
      <c r="R581" s="188">
        <f>Q581*H581</f>
        <v>0</v>
      </c>
      <c r="S581" s="188">
        <v>0</v>
      </c>
      <c r="T581" s="189">
        <f>S581*H581</f>
        <v>0</v>
      </c>
      <c r="U581" s="34"/>
      <c r="V581" s="34"/>
      <c r="W581" s="34"/>
      <c r="X581" s="34"/>
      <c r="Y581" s="34"/>
      <c r="Z581" s="34"/>
      <c r="AA581" s="34"/>
      <c r="AB581" s="34"/>
      <c r="AC581" s="34"/>
      <c r="AD581" s="34"/>
      <c r="AE581" s="34"/>
      <c r="AR581" s="190" t="s">
        <v>531</v>
      </c>
      <c r="AT581" s="190" t="s">
        <v>221</v>
      </c>
      <c r="AU581" s="190" t="s">
        <v>82</v>
      </c>
      <c r="AY581" s="17" t="s">
        <v>122</v>
      </c>
      <c r="BE581" s="191">
        <f>IF(N581="základní",J581,0)</f>
        <v>0</v>
      </c>
      <c r="BF581" s="191">
        <f>IF(N581="snížená",J581,0)</f>
        <v>0</v>
      </c>
      <c r="BG581" s="191">
        <f>IF(N581="zákl. přenesená",J581,0)</f>
        <v>0</v>
      </c>
      <c r="BH581" s="191">
        <f>IF(N581="sníž. přenesená",J581,0)</f>
        <v>0</v>
      </c>
      <c r="BI581" s="191">
        <f>IF(N581="nulová",J581,0)</f>
        <v>0</v>
      </c>
      <c r="BJ581" s="17" t="s">
        <v>82</v>
      </c>
      <c r="BK581" s="191">
        <f>ROUND(I581*H581,2)</f>
        <v>0</v>
      </c>
      <c r="BL581" s="17" t="s">
        <v>531</v>
      </c>
      <c r="BM581" s="190" t="s">
        <v>537</v>
      </c>
    </row>
    <row r="582" spans="1:65" s="2" customFormat="1" ht="48.75">
      <c r="A582" s="34"/>
      <c r="B582" s="35"/>
      <c r="C582" s="36"/>
      <c r="D582" s="194" t="s">
        <v>141</v>
      </c>
      <c r="E582" s="36"/>
      <c r="F582" s="225" t="s">
        <v>538</v>
      </c>
      <c r="G582" s="36"/>
      <c r="H582" s="36"/>
      <c r="I582" s="226"/>
      <c r="J582" s="36"/>
      <c r="K582" s="36"/>
      <c r="L582" s="39"/>
      <c r="M582" s="227"/>
      <c r="N582" s="228"/>
      <c r="O582" s="71"/>
      <c r="P582" s="71"/>
      <c r="Q582" s="71"/>
      <c r="R582" s="71"/>
      <c r="S582" s="71"/>
      <c r="T582" s="72"/>
      <c r="U582" s="34"/>
      <c r="V582" s="34"/>
      <c r="W582" s="34"/>
      <c r="X582" s="34"/>
      <c r="Y582" s="34"/>
      <c r="Z582" s="34"/>
      <c r="AA582" s="34"/>
      <c r="AB582" s="34"/>
      <c r="AC582" s="34"/>
      <c r="AD582" s="34"/>
      <c r="AE582" s="34"/>
      <c r="AT582" s="17" t="s">
        <v>141</v>
      </c>
      <c r="AU582" s="17" t="s">
        <v>82</v>
      </c>
    </row>
    <row r="583" spans="1:65" s="12" customFormat="1" ht="11.25">
      <c r="B583" s="192"/>
      <c r="C583" s="193"/>
      <c r="D583" s="194" t="s">
        <v>131</v>
      </c>
      <c r="E583" s="195" t="s">
        <v>1</v>
      </c>
      <c r="F583" s="196" t="s">
        <v>288</v>
      </c>
      <c r="G583" s="193"/>
      <c r="H583" s="195" t="s">
        <v>1</v>
      </c>
      <c r="I583" s="197"/>
      <c r="J583" s="193"/>
      <c r="K583" s="193"/>
      <c r="L583" s="198"/>
      <c r="M583" s="199"/>
      <c r="N583" s="200"/>
      <c r="O583" s="200"/>
      <c r="P583" s="200"/>
      <c r="Q583" s="200"/>
      <c r="R583" s="200"/>
      <c r="S583" s="200"/>
      <c r="T583" s="201"/>
      <c r="AT583" s="202" t="s">
        <v>131</v>
      </c>
      <c r="AU583" s="202" t="s">
        <v>82</v>
      </c>
      <c r="AV583" s="12" t="s">
        <v>82</v>
      </c>
      <c r="AW583" s="12" t="s">
        <v>30</v>
      </c>
      <c r="AX583" s="12" t="s">
        <v>74</v>
      </c>
      <c r="AY583" s="202" t="s">
        <v>122</v>
      </c>
    </row>
    <row r="584" spans="1:65" s="13" customFormat="1" ht="11.25">
      <c r="B584" s="203"/>
      <c r="C584" s="204"/>
      <c r="D584" s="194" t="s">
        <v>131</v>
      </c>
      <c r="E584" s="205" t="s">
        <v>1</v>
      </c>
      <c r="F584" s="206" t="s">
        <v>129</v>
      </c>
      <c r="G584" s="204"/>
      <c r="H584" s="207">
        <v>4</v>
      </c>
      <c r="I584" s="208"/>
      <c r="J584" s="204"/>
      <c r="K584" s="204"/>
      <c r="L584" s="209"/>
      <c r="M584" s="210"/>
      <c r="N584" s="211"/>
      <c r="O584" s="211"/>
      <c r="P584" s="211"/>
      <c r="Q584" s="211"/>
      <c r="R584" s="211"/>
      <c r="S584" s="211"/>
      <c r="T584" s="212"/>
      <c r="AT584" s="213" t="s">
        <v>131</v>
      </c>
      <c r="AU584" s="213" t="s">
        <v>82</v>
      </c>
      <c r="AV584" s="13" t="s">
        <v>84</v>
      </c>
      <c r="AW584" s="13" t="s">
        <v>30</v>
      </c>
      <c r="AX584" s="13" t="s">
        <v>74</v>
      </c>
      <c r="AY584" s="213" t="s">
        <v>122</v>
      </c>
    </row>
    <row r="585" spans="1:65" s="14" customFormat="1" ht="11.25">
      <c r="B585" s="214"/>
      <c r="C585" s="215"/>
      <c r="D585" s="194" t="s">
        <v>131</v>
      </c>
      <c r="E585" s="216" t="s">
        <v>1</v>
      </c>
      <c r="F585" s="217" t="s">
        <v>134</v>
      </c>
      <c r="G585" s="215"/>
      <c r="H585" s="218">
        <v>4</v>
      </c>
      <c r="I585" s="219"/>
      <c r="J585" s="215"/>
      <c r="K585" s="215"/>
      <c r="L585" s="220"/>
      <c r="M585" s="221"/>
      <c r="N585" s="222"/>
      <c r="O585" s="222"/>
      <c r="P585" s="222"/>
      <c r="Q585" s="222"/>
      <c r="R585" s="222"/>
      <c r="S585" s="222"/>
      <c r="T585" s="223"/>
      <c r="AT585" s="224" t="s">
        <v>131</v>
      </c>
      <c r="AU585" s="224" t="s">
        <v>82</v>
      </c>
      <c r="AV585" s="14" t="s">
        <v>129</v>
      </c>
      <c r="AW585" s="14" t="s">
        <v>30</v>
      </c>
      <c r="AX585" s="14" t="s">
        <v>82</v>
      </c>
      <c r="AY585" s="224" t="s">
        <v>122</v>
      </c>
    </row>
    <row r="586" spans="1:65" s="2" customFormat="1" ht="16.5" customHeight="1">
      <c r="A586" s="34"/>
      <c r="B586" s="35"/>
      <c r="C586" s="240" t="s">
        <v>539</v>
      </c>
      <c r="D586" s="240" t="s">
        <v>221</v>
      </c>
      <c r="E586" s="241" t="s">
        <v>540</v>
      </c>
      <c r="F586" s="242" t="s">
        <v>541</v>
      </c>
      <c r="G586" s="243" t="s">
        <v>126</v>
      </c>
      <c r="H586" s="244">
        <v>2</v>
      </c>
      <c r="I586" s="245"/>
      <c r="J586" s="246">
        <f>ROUND(I586*H586,2)</f>
        <v>0</v>
      </c>
      <c r="K586" s="242" t="s">
        <v>127</v>
      </c>
      <c r="L586" s="39"/>
      <c r="M586" s="247" t="s">
        <v>1</v>
      </c>
      <c r="N586" s="248" t="s">
        <v>39</v>
      </c>
      <c r="O586" s="71"/>
      <c r="P586" s="188">
        <f>O586*H586</f>
        <v>0</v>
      </c>
      <c r="Q586" s="188">
        <v>0</v>
      </c>
      <c r="R586" s="188">
        <f>Q586*H586</f>
        <v>0</v>
      </c>
      <c r="S586" s="188">
        <v>0</v>
      </c>
      <c r="T586" s="189">
        <f>S586*H586</f>
        <v>0</v>
      </c>
      <c r="U586" s="34"/>
      <c r="V586" s="34"/>
      <c r="W586" s="34"/>
      <c r="X586" s="34"/>
      <c r="Y586" s="34"/>
      <c r="Z586" s="34"/>
      <c r="AA586" s="34"/>
      <c r="AB586" s="34"/>
      <c r="AC586" s="34"/>
      <c r="AD586" s="34"/>
      <c r="AE586" s="34"/>
      <c r="AR586" s="190" t="s">
        <v>531</v>
      </c>
      <c r="AT586" s="190" t="s">
        <v>221</v>
      </c>
      <c r="AU586" s="190" t="s">
        <v>82</v>
      </c>
      <c r="AY586" s="17" t="s">
        <v>122</v>
      </c>
      <c r="BE586" s="191">
        <f>IF(N586="základní",J586,0)</f>
        <v>0</v>
      </c>
      <c r="BF586" s="191">
        <f>IF(N586="snížená",J586,0)</f>
        <v>0</v>
      </c>
      <c r="BG586" s="191">
        <f>IF(N586="zákl. přenesená",J586,0)</f>
        <v>0</v>
      </c>
      <c r="BH586" s="191">
        <f>IF(N586="sníž. přenesená",J586,0)</f>
        <v>0</v>
      </c>
      <c r="BI586" s="191">
        <f>IF(N586="nulová",J586,0)</f>
        <v>0</v>
      </c>
      <c r="BJ586" s="17" t="s">
        <v>82</v>
      </c>
      <c r="BK586" s="191">
        <f>ROUND(I586*H586,2)</f>
        <v>0</v>
      </c>
      <c r="BL586" s="17" t="s">
        <v>531</v>
      </c>
      <c r="BM586" s="190" t="s">
        <v>542</v>
      </c>
    </row>
    <row r="587" spans="1:65" s="2" customFormat="1" ht="29.25">
      <c r="A587" s="34"/>
      <c r="B587" s="35"/>
      <c r="C587" s="36"/>
      <c r="D587" s="194" t="s">
        <v>141</v>
      </c>
      <c r="E587" s="36"/>
      <c r="F587" s="225" t="s">
        <v>543</v>
      </c>
      <c r="G587" s="36"/>
      <c r="H587" s="36"/>
      <c r="I587" s="226"/>
      <c r="J587" s="36"/>
      <c r="K587" s="36"/>
      <c r="L587" s="39"/>
      <c r="M587" s="227"/>
      <c r="N587" s="228"/>
      <c r="O587" s="71"/>
      <c r="P587" s="71"/>
      <c r="Q587" s="71"/>
      <c r="R587" s="71"/>
      <c r="S587" s="71"/>
      <c r="T587" s="72"/>
      <c r="U587" s="34"/>
      <c r="V587" s="34"/>
      <c r="W587" s="34"/>
      <c r="X587" s="34"/>
      <c r="Y587" s="34"/>
      <c r="Z587" s="34"/>
      <c r="AA587" s="34"/>
      <c r="AB587" s="34"/>
      <c r="AC587" s="34"/>
      <c r="AD587" s="34"/>
      <c r="AE587" s="34"/>
      <c r="AT587" s="17" t="s">
        <v>141</v>
      </c>
      <c r="AU587" s="17" t="s">
        <v>82</v>
      </c>
    </row>
    <row r="588" spans="1:65" s="12" customFormat="1" ht="11.25">
      <c r="B588" s="192"/>
      <c r="C588" s="193"/>
      <c r="D588" s="194" t="s">
        <v>131</v>
      </c>
      <c r="E588" s="195" t="s">
        <v>1</v>
      </c>
      <c r="F588" s="196" t="s">
        <v>210</v>
      </c>
      <c r="G588" s="193"/>
      <c r="H588" s="195" t="s">
        <v>1</v>
      </c>
      <c r="I588" s="197"/>
      <c r="J588" s="193"/>
      <c r="K588" s="193"/>
      <c r="L588" s="198"/>
      <c r="M588" s="199"/>
      <c r="N588" s="200"/>
      <c r="O588" s="200"/>
      <c r="P588" s="200"/>
      <c r="Q588" s="200"/>
      <c r="R588" s="200"/>
      <c r="S588" s="200"/>
      <c r="T588" s="201"/>
      <c r="AT588" s="202" t="s">
        <v>131</v>
      </c>
      <c r="AU588" s="202" t="s">
        <v>82</v>
      </c>
      <c r="AV588" s="12" t="s">
        <v>82</v>
      </c>
      <c r="AW588" s="12" t="s">
        <v>30</v>
      </c>
      <c r="AX588" s="12" t="s">
        <v>74</v>
      </c>
      <c r="AY588" s="202" t="s">
        <v>122</v>
      </c>
    </row>
    <row r="589" spans="1:65" s="13" customFormat="1" ht="11.25">
      <c r="B589" s="203"/>
      <c r="C589" s="204"/>
      <c r="D589" s="194" t="s">
        <v>131</v>
      </c>
      <c r="E589" s="205" t="s">
        <v>1</v>
      </c>
      <c r="F589" s="206" t="s">
        <v>133</v>
      </c>
      <c r="G589" s="204"/>
      <c r="H589" s="207">
        <v>2</v>
      </c>
      <c r="I589" s="208"/>
      <c r="J589" s="204"/>
      <c r="K589" s="204"/>
      <c r="L589" s="209"/>
      <c r="M589" s="210"/>
      <c r="N589" s="211"/>
      <c r="O589" s="211"/>
      <c r="P589" s="211"/>
      <c r="Q589" s="211"/>
      <c r="R589" s="211"/>
      <c r="S589" s="211"/>
      <c r="T589" s="212"/>
      <c r="AT589" s="213" t="s">
        <v>131</v>
      </c>
      <c r="AU589" s="213" t="s">
        <v>82</v>
      </c>
      <c r="AV589" s="13" t="s">
        <v>84</v>
      </c>
      <c r="AW589" s="13" t="s">
        <v>30</v>
      </c>
      <c r="AX589" s="13" t="s">
        <v>74</v>
      </c>
      <c r="AY589" s="213" t="s">
        <v>122</v>
      </c>
    </row>
    <row r="590" spans="1:65" s="14" customFormat="1" ht="11.25">
      <c r="B590" s="214"/>
      <c r="C590" s="215"/>
      <c r="D590" s="194" t="s">
        <v>131</v>
      </c>
      <c r="E590" s="216" t="s">
        <v>1</v>
      </c>
      <c r="F590" s="217" t="s">
        <v>134</v>
      </c>
      <c r="G590" s="215"/>
      <c r="H590" s="218">
        <v>2</v>
      </c>
      <c r="I590" s="219"/>
      <c r="J590" s="215"/>
      <c r="K590" s="215"/>
      <c r="L590" s="220"/>
      <c r="M590" s="221"/>
      <c r="N590" s="222"/>
      <c r="O590" s="222"/>
      <c r="P590" s="222"/>
      <c r="Q590" s="222"/>
      <c r="R590" s="222"/>
      <c r="S590" s="222"/>
      <c r="T590" s="223"/>
      <c r="AT590" s="224" t="s">
        <v>131</v>
      </c>
      <c r="AU590" s="224" t="s">
        <v>82</v>
      </c>
      <c r="AV590" s="14" t="s">
        <v>129</v>
      </c>
      <c r="AW590" s="14" t="s">
        <v>30</v>
      </c>
      <c r="AX590" s="14" t="s">
        <v>82</v>
      </c>
      <c r="AY590" s="224" t="s">
        <v>122</v>
      </c>
    </row>
    <row r="591" spans="1:65" s="11" customFormat="1" ht="25.9" customHeight="1">
      <c r="B591" s="164"/>
      <c r="C591" s="165"/>
      <c r="D591" s="166" t="s">
        <v>73</v>
      </c>
      <c r="E591" s="167" t="s">
        <v>544</v>
      </c>
      <c r="F591" s="167" t="s">
        <v>545</v>
      </c>
      <c r="G591" s="165"/>
      <c r="H591" s="165"/>
      <c r="I591" s="168"/>
      <c r="J591" s="169">
        <f>BK591</f>
        <v>0</v>
      </c>
      <c r="K591" s="165"/>
      <c r="L591" s="170"/>
      <c r="M591" s="171"/>
      <c r="N591" s="172"/>
      <c r="O591" s="172"/>
      <c r="P591" s="173">
        <f>SUM(P592:P658)</f>
        <v>0</v>
      </c>
      <c r="Q591" s="172"/>
      <c r="R591" s="173">
        <f>SUM(R592:R658)</f>
        <v>0</v>
      </c>
      <c r="S591" s="172"/>
      <c r="T591" s="174">
        <f>SUM(T592:T658)</f>
        <v>0</v>
      </c>
      <c r="AR591" s="175" t="s">
        <v>153</v>
      </c>
      <c r="AT591" s="176" t="s">
        <v>73</v>
      </c>
      <c r="AU591" s="176" t="s">
        <v>74</v>
      </c>
      <c r="AY591" s="175" t="s">
        <v>122</v>
      </c>
      <c r="BK591" s="177">
        <f>SUM(BK592:BK658)</f>
        <v>0</v>
      </c>
    </row>
    <row r="592" spans="1:65" s="2" customFormat="1" ht="55.5" customHeight="1">
      <c r="A592" s="34"/>
      <c r="B592" s="35"/>
      <c r="C592" s="240" t="s">
        <v>546</v>
      </c>
      <c r="D592" s="240" t="s">
        <v>221</v>
      </c>
      <c r="E592" s="241" t="s">
        <v>547</v>
      </c>
      <c r="F592" s="242" t="s">
        <v>548</v>
      </c>
      <c r="G592" s="243" t="s">
        <v>167</v>
      </c>
      <c r="H592" s="244">
        <v>1059.3699999999999</v>
      </c>
      <c r="I592" s="245"/>
      <c r="J592" s="246">
        <f>ROUND(I592*H592,2)</f>
        <v>0</v>
      </c>
      <c r="K592" s="242" t="s">
        <v>127</v>
      </c>
      <c r="L592" s="39"/>
      <c r="M592" s="247" t="s">
        <v>1</v>
      </c>
      <c r="N592" s="248" t="s">
        <v>39</v>
      </c>
      <c r="O592" s="71"/>
      <c r="P592" s="188">
        <f>O592*H592</f>
        <v>0</v>
      </c>
      <c r="Q592" s="188">
        <v>0</v>
      </c>
      <c r="R592" s="188">
        <f>Q592*H592</f>
        <v>0</v>
      </c>
      <c r="S592" s="188">
        <v>0</v>
      </c>
      <c r="T592" s="189">
        <f>S592*H592</f>
        <v>0</v>
      </c>
      <c r="U592" s="34"/>
      <c r="V592" s="34"/>
      <c r="W592" s="34"/>
      <c r="X592" s="34"/>
      <c r="Y592" s="34"/>
      <c r="Z592" s="34"/>
      <c r="AA592" s="34"/>
      <c r="AB592" s="34"/>
      <c r="AC592" s="34"/>
      <c r="AD592" s="34"/>
      <c r="AE592" s="34"/>
      <c r="AR592" s="190" t="s">
        <v>531</v>
      </c>
      <c r="AT592" s="190" t="s">
        <v>221</v>
      </c>
      <c r="AU592" s="190" t="s">
        <v>82</v>
      </c>
      <c r="AY592" s="17" t="s">
        <v>122</v>
      </c>
      <c r="BE592" s="191">
        <f>IF(N592="základní",J592,0)</f>
        <v>0</v>
      </c>
      <c r="BF592" s="191">
        <f>IF(N592="snížená",J592,0)</f>
        <v>0</v>
      </c>
      <c r="BG592" s="191">
        <f>IF(N592="zákl. přenesená",J592,0)</f>
        <v>0</v>
      </c>
      <c r="BH592" s="191">
        <f>IF(N592="sníž. přenesená",J592,0)</f>
        <v>0</v>
      </c>
      <c r="BI592" s="191">
        <f>IF(N592="nulová",J592,0)</f>
        <v>0</v>
      </c>
      <c r="BJ592" s="17" t="s">
        <v>82</v>
      </c>
      <c r="BK592" s="191">
        <f>ROUND(I592*H592,2)</f>
        <v>0</v>
      </c>
      <c r="BL592" s="17" t="s">
        <v>531</v>
      </c>
      <c r="BM592" s="190" t="s">
        <v>549</v>
      </c>
    </row>
    <row r="593" spans="1:65" s="2" customFormat="1" ht="78">
      <c r="A593" s="34"/>
      <c r="B593" s="35"/>
      <c r="C593" s="36"/>
      <c r="D593" s="194" t="s">
        <v>141</v>
      </c>
      <c r="E593" s="36"/>
      <c r="F593" s="225" t="s">
        <v>550</v>
      </c>
      <c r="G593" s="36"/>
      <c r="H593" s="36"/>
      <c r="I593" s="226"/>
      <c r="J593" s="36"/>
      <c r="K593" s="36"/>
      <c r="L593" s="39"/>
      <c r="M593" s="227"/>
      <c r="N593" s="228"/>
      <c r="O593" s="71"/>
      <c r="P593" s="71"/>
      <c r="Q593" s="71"/>
      <c r="R593" s="71"/>
      <c r="S593" s="71"/>
      <c r="T593" s="72"/>
      <c r="U593" s="34"/>
      <c r="V593" s="34"/>
      <c r="W593" s="34"/>
      <c r="X593" s="34"/>
      <c r="Y593" s="34"/>
      <c r="Z593" s="34"/>
      <c r="AA593" s="34"/>
      <c r="AB593" s="34"/>
      <c r="AC593" s="34"/>
      <c r="AD593" s="34"/>
      <c r="AE593" s="34"/>
      <c r="AT593" s="17" t="s">
        <v>141</v>
      </c>
      <c r="AU593" s="17" t="s">
        <v>82</v>
      </c>
    </row>
    <row r="594" spans="1:65" s="12" customFormat="1" ht="11.25">
      <c r="B594" s="192"/>
      <c r="C594" s="193"/>
      <c r="D594" s="194" t="s">
        <v>131</v>
      </c>
      <c r="E594" s="195" t="s">
        <v>1</v>
      </c>
      <c r="F594" s="196" t="s">
        <v>551</v>
      </c>
      <c r="G594" s="193"/>
      <c r="H594" s="195" t="s">
        <v>1</v>
      </c>
      <c r="I594" s="197"/>
      <c r="J594" s="193"/>
      <c r="K594" s="193"/>
      <c r="L594" s="198"/>
      <c r="M594" s="199"/>
      <c r="N594" s="200"/>
      <c r="O594" s="200"/>
      <c r="P594" s="200"/>
      <c r="Q594" s="200"/>
      <c r="R594" s="200"/>
      <c r="S594" s="200"/>
      <c r="T594" s="201"/>
      <c r="AT594" s="202" t="s">
        <v>131</v>
      </c>
      <c r="AU594" s="202" t="s">
        <v>82</v>
      </c>
      <c r="AV594" s="12" t="s">
        <v>82</v>
      </c>
      <c r="AW594" s="12" t="s">
        <v>30</v>
      </c>
      <c r="AX594" s="12" t="s">
        <v>74</v>
      </c>
      <c r="AY594" s="202" t="s">
        <v>122</v>
      </c>
    </row>
    <row r="595" spans="1:65" s="13" customFormat="1" ht="11.25">
      <c r="B595" s="203"/>
      <c r="C595" s="204"/>
      <c r="D595" s="194" t="s">
        <v>131</v>
      </c>
      <c r="E595" s="205" t="s">
        <v>1</v>
      </c>
      <c r="F595" s="206" t="s">
        <v>552</v>
      </c>
      <c r="G595" s="204"/>
      <c r="H595" s="207">
        <v>0.58699999999999997</v>
      </c>
      <c r="I595" s="208"/>
      <c r="J595" s="204"/>
      <c r="K595" s="204"/>
      <c r="L595" s="209"/>
      <c r="M595" s="210"/>
      <c r="N595" s="211"/>
      <c r="O595" s="211"/>
      <c r="P595" s="211"/>
      <c r="Q595" s="211"/>
      <c r="R595" s="211"/>
      <c r="S595" s="211"/>
      <c r="T595" s="212"/>
      <c r="AT595" s="213" t="s">
        <v>131</v>
      </c>
      <c r="AU595" s="213" t="s">
        <v>82</v>
      </c>
      <c r="AV595" s="13" t="s">
        <v>84</v>
      </c>
      <c r="AW595" s="13" t="s">
        <v>30</v>
      </c>
      <c r="AX595" s="13" t="s">
        <v>74</v>
      </c>
      <c r="AY595" s="213" t="s">
        <v>122</v>
      </c>
    </row>
    <row r="596" spans="1:65" s="12" customFormat="1" ht="11.25">
      <c r="B596" s="192"/>
      <c r="C596" s="193"/>
      <c r="D596" s="194" t="s">
        <v>131</v>
      </c>
      <c r="E596" s="195" t="s">
        <v>1</v>
      </c>
      <c r="F596" s="196" t="s">
        <v>553</v>
      </c>
      <c r="G596" s="193"/>
      <c r="H596" s="195" t="s">
        <v>1</v>
      </c>
      <c r="I596" s="197"/>
      <c r="J596" s="193"/>
      <c r="K596" s="193"/>
      <c r="L596" s="198"/>
      <c r="M596" s="199"/>
      <c r="N596" s="200"/>
      <c r="O596" s="200"/>
      <c r="P596" s="200"/>
      <c r="Q596" s="200"/>
      <c r="R596" s="200"/>
      <c r="S596" s="200"/>
      <c r="T596" s="201"/>
      <c r="AT596" s="202" t="s">
        <v>131</v>
      </c>
      <c r="AU596" s="202" t="s">
        <v>82</v>
      </c>
      <c r="AV596" s="12" t="s">
        <v>82</v>
      </c>
      <c r="AW596" s="12" t="s">
        <v>30</v>
      </c>
      <c r="AX596" s="12" t="s">
        <v>74</v>
      </c>
      <c r="AY596" s="202" t="s">
        <v>122</v>
      </c>
    </row>
    <row r="597" spans="1:65" s="13" customFormat="1" ht="11.25">
      <c r="B597" s="203"/>
      <c r="C597" s="204"/>
      <c r="D597" s="194" t="s">
        <v>131</v>
      </c>
      <c r="E597" s="205" t="s">
        <v>1</v>
      </c>
      <c r="F597" s="206" t="s">
        <v>554</v>
      </c>
      <c r="G597" s="204"/>
      <c r="H597" s="207">
        <v>1058.7829999999999</v>
      </c>
      <c r="I597" s="208"/>
      <c r="J597" s="204"/>
      <c r="K597" s="204"/>
      <c r="L597" s="209"/>
      <c r="M597" s="210"/>
      <c r="N597" s="211"/>
      <c r="O597" s="211"/>
      <c r="P597" s="211"/>
      <c r="Q597" s="211"/>
      <c r="R597" s="211"/>
      <c r="S597" s="211"/>
      <c r="T597" s="212"/>
      <c r="AT597" s="213" t="s">
        <v>131</v>
      </c>
      <c r="AU597" s="213" t="s">
        <v>82</v>
      </c>
      <c r="AV597" s="13" t="s">
        <v>84</v>
      </c>
      <c r="AW597" s="13" t="s">
        <v>30</v>
      </c>
      <c r="AX597" s="13" t="s">
        <v>74</v>
      </c>
      <c r="AY597" s="213" t="s">
        <v>122</v>
      </c>
    </row>
    <row r="598" spans="1:65" s="14" customFormat="1" ht="11.25">
      <c r="B598" s="214"/>
      <c r="C598" s="215"/>
      <c r="D598" s="194" t="s">
        <v>131</v>
      </c>
      <c r="E598" s="216" t="s">
        <v>1</v>
      </c>
      <c r="F598" s="217" t="s">
        <v>134</v>
      </c>
      <c r="G598" s="215"/>
      <c r="H598" s="218">
        <v>1059.3699999999999</v>
      </c>
      <c r="I598" s="219"/>
      <c r="J598" s="215"/>
      <c r="K598" s="215"/>
      <c r="L598" s="220"/>
      <c r="M598" s="221"/>
      <c r="N598" s="222"/>
      <c r="O598" s="222"/>
      <c r="P598" s="222"/>
      <c r="Q598" s="222"/>
      <c r="R598" s="222"/>
      <c r="S598" s="222"/>
      <c r="T598" s="223"/>
      <c r="AT598" s="224" t="s">
        <v>131</v>
      </c>
      <c r="AU598" s="224" t="s">
        <v>82</v>
      </c>
      <c r="AV598" s="14" t="s">
        <v>129</v>
      </c>
      <c r="AW598" s="14" t="s">
        <v>30</v>
      </c>
      <c r="AX598" s="14" t="s">
        <v>82</v>
      </c>
      <c r="AY598" s="224" t="s">
        <v>122</v>
      </c>
    </row>
    <row r="599" spans="1:65" s="2" customFormat="1" ht="55.5" customHeight="1">
      <c r="A599" s="34"/>
      <c r="B599" s="35"/>
      <c r="C599" s="240" t="s">
        <v>555</v>
      </c>
      <c r="D599" s="240" t="s">
        <v>221</v>
      </c>
      <c r="E599" s="241" t="s">
        <v>556</v>
      </c>
      <c r="F599" s="242" t="s">
        <v>557</v>
      </c>
      <c r="G599" s="243" t="s">
        <v>167</v>
      </c>
      <c r="H599" s="244">
        <v>1069.665</v>
      </c>
      <c r="I599" s="245"/>
      <c r="J599" s="246">
        <f>ROUND(I599*H599,2)</f>
        <v>0</v>
      </c>
      <c r="K599" s="242" t="s">
        <v>127</v>
      </c>
      <c r="L599" s="39"/>
      <c r="M599" s="247" t="s">
        <v>1</v>
      </c>
      <c r="N599" s="248" t="s">
        <v>39</v>
      </c>
      <c r="O599" s="71"/>
      <c r="P599" s="188">
        <f>O599*H599</f>
        <v>0</v>
      </c>
      <c r="Q599" s="188">
        <v>0</v>
      </c>
      <c r="R599" s="188">
        <f>Q599*H599</f>
        <v>0</v>
      </c>
      <c r="S599" s="188">
        <v>0</v>
      </c>
      <c r="T599" s="189">
        <f>S599*H599</f>
        <v>0</v>
      </c>
      <c r="U599" s="34"/>
      <c r="V599" s="34"/>
      <c r="W599" s="34"/>
      <c r="X599" s="34"/>
      <c r="Y599" s="34"/>
      <c r="Z599" s="34"/>
      <c r="AA599" s="34"/>
      <c r="AB599" s="34"/>
      <c r="AC599" s="34"/>
      <c r="AD599" s="34"/>
      <c r="AE599" s="34"/>
      <c r="AR599" s="190" t="s">
        <v>531</v>
      </c>
      <c r="AT599" s="190" t="s">
        <v>221</v>
      </c>
      <c r="AU599" s="190" t="s">
        <v>82</v>
      </c>
      <c r="AY599" s="17" t="s">
        <v>122</v>
      </c>
      <c r="BE599" s="191">
        <f>IF(N599="základní",J599,0)</f>
        <v>0</v>
      </c>
      <c r="BF599" s="191">
        <f>IF(N599="snížená",J599,0)</f>
        <v>0</v>
      </c>
      <c r="BG599" s="191">
        <f>IF(N599="zákl. přenesená",J599,0)</f>
        <v>0</v>
      </c>
      <c r="BH599" s="191">
        <f>IF(N599="sníž. přenesená",J599,0)</f>
        <v>0</v>
      </c>
      <c r="BI599" s="191">
        <f>IF(N599="nulová",J599,0)</f>
        <v>0</v>
      </c>
      <c r="BJ599" s="17" t="s">
        <v>82</v>
      </c>
      <c r="BK599" s="191">
        <f>ROUND(I599*H599,2)</f>
        <v>0</v>
      </c>
      <c r="BL599" s="17" t="s">
        <v>531</v>
      </c>
      <c r="BM599" s="190" t="s">
        <v>558</v>
      </c>
    </row>
    <row r="600" spans="1:65" s="2" customFormat="1" ht="78">
      <c r="A600" s="34"/>
      <c r="B600" s="35"/>
      <c r="C600" s="36"/>
      <c r="D600" s="194" t="s">
        <v>141</v>
      </c>
      <c r="E600" s="36"/>
      <c r="F600" s="225" t="s">
        <v>559</v>
      </c>
      <c r="G600" s="36"/>
      <c r="H600" s="36"/>
      <c r="I600" s="226"/>
      <c r="J600" s="36"/>
      <c r="K600" s="36"/>
      <c r="L600" s="39"/>
      <c r="M600" s="227"/>
      <c r="N600" s="228"/>
      <c r="O600" s="71"/>
      <c r="P600" s="71"/>
      <c r="Q600" s="71"/>
      <c r="R600" s="71"/>
      <c r="S600" s="71"/>
      <c r="T600" s="72"/>
      <c r="U600" s="34"/>
      <c r="V600" s="34"/>
      <c r="W600" s="34"/>
      <c r="X600" s="34"/>
      <c r="Y600" s="34"/>
      <c r="Z600" s="34"/>
      <c r="AA600" s="34"/>
      <c r="AB600" s="34"/>
      <c r="AC600" s="34"/>
      <c r="AD600" s="34"/>
      <c r="AE600" s="34"/>
      <c r="AT600" s="17" t="s">
        <v>141</v>
      </c>
      <c r="AU600" s="17" t="s">
        <v>82</v>
      </c>
    </row>
    <row r="601" spans="1:65" s="12" customFormat="1" ht="11.25">
      <c r="B601" s="192"/>
      <c r="C601" s="193"/>
      <c r="D601" s="194" t="s">
        <v>131</v>
      </c>
      <c r="E601" s="195" t="s">
        <v>1</v>
      </c>
      <c r="F601" s="196" t="s">
        <v>560</v>
      </c>
      <c r="G601" s="193"/>
      <c r="H601" s="195" t="s">
        <v>1</v>
      </c>
      <c r="I601" s="197"/>
      <c r="J601" s="193"/>
      <c r="K601" s="193"/>
      <c r="L601" s="198"/>
      <c r="M601" s="199"/>
      <c r="N601" s="200"/>
      <c r="O601" s="200"/>
      <c r="P601" s="200"/>
      <c r="Q601" s="200"/>
      <c r="R601" s="200"/>
      <c r="S601" s="200"/>
      <c r="T601" s="201"/>
      <c r="AT601" s="202" t="s">
        <v>131</v>
      </c>
      <c r="AU601" s="202" t="s">
        <v>82</v>
      </c>
      <c r="AV601" s="12" t="s">
        <v>82</v>
      </c>
      <c r="AW601" s="12" t="s">
        <v>30</v>
      </c>
      <c r="AX601" s="12" t="s">
        <v>74</v>
      </c>
      <c r="AY601" s="202" t="s">
        <v>122</v>
      </c>
    </row>
    <row r="602" spans="1:65" s="13" customFormat="1" ht="11.25">
      <c r="B602" s="203"/>
      <c r="C602" s="204"/>
      <c r="D602" s="194" t="s">
        <v>131</v>
      </c>
      <c r="E602" s="205" t="s">
        <v>1</v>
      </c>
      <c r="F602" s="206" t="s">
        <v>561</v>
      </c>
      <c r="G602" s="204"/>
      <c r="H602" s="207">
        <v>1044.355</v>
      </c>
      <c r="I602" s="208"/>
      <c r="J602" s="204"/>
      <c r="K602" s="204"/>
      <c r="L602" s="209"/>
      <c r="M602" s="210"/>
      <c r="N602" s="211"/>
      <c r="O602" s="211"/>
      <c r="P602" s="211"/>
      <c r="Q602" s="211"/>
      <c r="R602" s="211"/>
      <c r="S602" s="211"/>
      <c r="T602" s="212"/>
      <c r="AT602" s="213" t="s">
        <v>131</v>
      </c>
      <c r="AU602" s="213" t="s">
        <v>82</v>
      </c>
      <c r="AV602" s="13" t="s">
        <v>84</v>
      </c>
      <c r="AW602" s="13" t="s">
        <v>30</v>
      </c>
      <c r="AX602" s="13" t="s">
        <v>74</v>
      </c>
      <c r="AY602" s="213" t="s">
        <v>122</v>
      </c>
    </row>
    <row r="603" spans="1:65" s="12" customFormat="1" ht="11.25">
      <c r="B603" s="192"/>
      <c r="C603" s="193"/>
      <c r="D603" s="194" t="s">
        <v>131</v>
      </c>
      <c r="E603" s="195" t="s">
        <v>1</v>
      </c>
      <c r="F603" s="196" t="s">
        <v>562</v>
      </c>
      <c r="G603" s="193"/>
      <c r="H603" s="195" t="s">
        <v>1</v>
      </c>
      <c r="I603" s="197"/>
      <c r="J603" s="193"/>
      <c r="K603" s="193"/>
      <c r="L603" s="198"/>
      <c r="M603" s="199"/>
      <c r="N603" s="200"/>
      <c r="O603" s="200"/>
      <c r="P603" s="200"/>
      <c r="Q603" s="200"/>
      <c r="R603" s="200"/>
      <c r="S603" s="200"/>
      <c r="T603" s="201"/>
      <c r="AT603" s="202" t="s">
        <v>131</v>
      </c>
      <c r="AU603" s="202" t="s">
        <v>82</v>
      </c>
      <c r="AV603" s="12" t="s">
        <v>82</v>
      </c>
      <c r="AW603" s="12" t="s">
        <v>30</v>
      </c>
      <c r="AX603" s="12" t="s">
        <v>74</v>
      </c>
      <c r="AY603" s="202" t="s">
        <v>122</v>
      </c>
    </row>
    <row r="604" spans="1:65" s="13" customFormat="1" ht="11.25">
      <c r="B604" s="203"/>
      <c r="C604" s="204"/>
      <c r="D604" s="194" t="s">
        <v>131</v>
      </c>
      <c r="E604" s="205" t="s">
        <v>1</v>
      </c>
      <c r="F604" s="206" t="s">
        <v>563</v>
      </c>
      <c r="G604" s="204"/>
      <c r="H604" s="207">
        <v>25.31</v>
      </c>
      <c r="I604" s="208"/>
      <c r="J604" s="204"/>
      <c r="K604" s="204"/>
      <c r="L604" s="209"/>
      <c r="M604" s="210"/>
      <c r="N604" s="211"/>
      <c r="O604" s="211"/>
      <c r="P604" s="211"/>
      <c r="Q604" s="211"/>
      <c r="R604" s="211"/>
      <c r="S604" s="211"/>
      <c r="T604" s="212"/>
      <c r="AT604" s="213" t="s">
        <v>131</v>
      </c>
      <c r="AU604" s="213" t="s">
        <v>82</v>
      </c>
      <c r="AV604" s="13" t="s">
        <v>84</v>
      </c>
      <c r="AW604" s="13" t="s">
        <v>30</v>
      </c>
      <c r="AX604" s="13" t="s">
        <v>74</v>
      </c>
      <c r="AY604" s="213" t="s">
        <v>122</v>
      </c>
    </row>
    <row r="605" spans="1:65" s="14" customFormat="1" ht="11.25">
      <c r="B605" s="214"/>
      <c r="C605" s="215"/>
      <c r="D605" s="194" t="s">
        <v>131</v>
      </c>
      <c r="E605" s="216" t="s">
        <v>1</v>
      </c>
      <c r="F605" s="217" t="s">
        <v>134</v>
      </c>
      <c r="G605" s="215"/>
      <c r="H605" s="218">
        <v>1069.665</v>
      </c>
      <c r="I605" s="219"/>
      <c r="J605" s="215"/>
      <c r="K605" s="215"/>
      <c r="L605" s="220"/>
      <c r="M605" s="221"/>
      <c r="N605" s="222"/>
      <c r="O605" s="222"/>
      <c r="P605" s="222"/>
      <c r="Q605" s="222"/>
      <c r="R605" s="222"/>
      <c r="S605" s="222"/>
      <c r="T605" s="223"/>
      <c r="AT605" s="224" t="s">
        <v>131</v>
      </c>
      <c r="AU605" s="224" t="s">
        <v>82</v>
      </c>
      <c r="AV605" s="14" t="s">
        <v>129</v>
      </c>
      <c r="AW605" s="14" t="s">
        <v>30</v>
      </c>
      <c r="AX605" s="14" t="s">
        <v>82</v>
      </c>
      <c r="AY605" s="224" t="s">
        <v>122</v>
      </c>
    </row>
    <row r="606" spans="1:65" s="2" customFormat="1" ht="55.5" customHeight="1">
      <c r="A606" s="34"/>
      <c r="B606" s="35"/>
      <c r="C606" s="240" t="s">
        <v>564</v>
      </c>
      <c r="D606" s="240" t="s">
        <v>221</v>
      </c>
      <c r="E606" s="241" t="s">
        <v>565</v>
      </c>
      <c r="F606" s="242" t="s">
        <v>566</v>
      </c>
      <c r="G606" s="243" t="s">
        <v>167</v>
      </c>
      <c r="H606" s="244">
        <v>13.419</v>
      </c>
      <c r="I606" s="245"/>
      <c r="J606" s="246">
        <f>ROUND(I606*H606,2)</f>
        <v>0</v>
      </c>
      <c r="K606" s="242" t="s">
        <v>127</v>
      </c>
      <c r="L606" s="39"/>
      <c r="M606" s="247" t="s">
        <v>1</v>
      </c>
      <c r="N606" s="248" t="s">
        <v>39</v>
      </c>
      <c r="O606" s="71"/>
      <c r="P606" s="188">
        <f>O606*H606</f>
        <v>0</v>
      </c>
      <c r="Q606" s="188">
        <v>0</v>
      </c>
      <c r="R606" s="188">
        <f>Q606*H606</f>
        <v>0</v>
      </c>
      <c r="S606" s="188">
        <v>0</v>
      </c>
      <c r="T606" s="189">
        <f>S606*H606</f>
        <v>0</v>
      </c>
      <c r="U606" s="34"/>
      <c r="V606" s="34"/>
      <c r="W606" s="34"/>
      <c r="X606" s="34"/>
      <c r="Y606" s="34"/>
      <c r="Z606" s="34"/>
      <c r="AA606" s="34"/>
      <c r="AB606" s="34"/>
      <c r="AC606" s="34"/>
      <c r="AD606" s="34"/>
      <c r="AE606" s="34"/>
      <c r="AR606" s="190" t="s">
        <v>531</v>
      </c>
      <c r="AT606" s="190" t="s">
        <v>221</v>
      </c>
      <c r="AU606" s="190" t="s">
        <v>82</v>
      </c>
      <c r="AY606" s="17" t="s">
        <v>122</v>
      </c>
      <c r="BE606" s="191">
        <f>IF(N606="základní",J606,0)</f>
        <v>0</v>
      </c>
      <c r="BF606" s="191">
        <f>IF(N606="snížená",J606,0)</f>
        <v>0</v>
      </c>
      <c r="BG606" s="191">
        <f>IF(N606="zákl. přenesená",J606,0)</f>
        <v>0</v>
      </c>
      <c r="BH606" s="191">
        <f>IF(N606="sníž. přenesená",J606,0)</f>
        <v>0</v>
      </c>
      <c r="BI606" s="191">
        <f>IF(N606="nulová",J606,0)</f>
        <v>0</v>
      </c>
      <c r="BJ606" s="17" t="s">
        <v>82</v>
      </c>
      <c r="BK606" s="191">
        <f>ROUND(I606*H606,2)</f>
        <v>0</v>
      </c>
      <c r="BL606" s="17" t="s">
        <v>531</v>
      </c>
      <c r="BM606" s="190" t="s">
        <v>567</v>
      </c>
    </row>
    <row r="607" spans="1:65" s="2" customFormat="1" ht="78">
      <c r="A607" s="34"/>
      <c r="B607" s="35"/>
      <c r="C607" s="36"/>
      <c r="D607" s="194" t="s">
        <v>141</v>
      </c>
      <c r="E607" s="36"/>
      <c r="F607" s="225" t="s">
        <v>568</v>
      </c>
      <c r="G607" s="36"/>
      <c r="H607" s="36"/>
      <c r="I607" s="226"/>
      <c r="J607" s="36"/>
      <c r="K607" s="36"/>
      <c r="L607" s="39"/>
      <c r="M607" s="227"/>
      <c r="N607" s="228"/>
      <c r="O607" s="71"/>
      <c r="P607" s="71"/>
      <c r="Q607" s="71"/>
      <c r="R607" s="71"/>
      <c r="S607" s="71"/>
      <c r="T607" s="72"/>
      <c r="U607" s="34"/>
      <c r="V607" s="34"/>
      <c r="W607" s="34"/>
      <c r="X607" s="34"/>
      <c r="Y607" s="34"/>
      <c r="Z607" s="34"/>
      <c r="AA607" s="34"/>
      <c r="AB607" s="34"/>
      <c r="AC607" s="34"/>
      <c r="AD607" s="34"/>
      <c r="AE607" s="34"/>
      <c r="AT607" s="17" t="s">
        <v>141</v>
      </c>
      <c r="AU607" s="17" t="s">
        <v>82</v>
      </c>
    </row>
    <row r="608" spans="1:65" s="12" customFormat="1" ht="11.25">
      <c r="B608" s="192"/>
      <c r="C608" s="193"/>
      <c r="D608" s="194" t="s">
        <v>131</v>
      </c>
      <c r="E608" s="195" t="s">
        <v>1</v>
      </c>
      <c r="F608" s="196" t="s">
        <v>569</v>
      </c>
      <c r="G608" s="193"/>
      <c r="H608" s="195" t="s">
        <v>1</v>
      </c>
      <c r="I608" s="197"/>
      <c r="J608" s="193"/>
      <c r="K608" s="193"/>
      <c r="L608" s="198"/>
      <c r="M608" s="199"/>
      <c r="N608" s="200"/>
      <c r="O608" s="200"/>
      <c r="P608" s="200"/>
      <c r="Q608" s="200"/>
      <c r="R608" s="200"/>
      <c r="S608" s="200"/>
      <c r="T608" s="201"/>
      <c r="AT608" s="202" t="s">
        <v>131</v>
      </c>
      <c r="AU608" s="202" t="s">
        <v>82</v>
      </c>
      <c r="AV608" s="12" t="s">
        <v>82</v>
      </c>
      <c r="AW608" s="12" t="s">
        <v>30</v>
      </c>
      <c r="AX608" s="12" t="s">
        <v>74</v>
      </c>
      <c r="AY608" s="202" t="s">
        <v>122</v>
      </c>
    </row>
    <row r="609" spans="1:65" s="13" customFormat="1" ht="11.25">
      <c r="B609" s="203"/>
      <c r="C609" s="204"/>
      <c r="D609" s="194" t="s">
        <v>131</v>
      </c>
      <c r="E609" s="205" t="s">
        <v>1</v>
      </c>
      <c r="F609" s="206" t="s">
        <v>570</v>
      </c>
      <c r="G609" s="204"/>
      <c r="H609" s="207">
        <v>13.419</v>
      </c>
      <c r="I609" s="208"/>
      <c r="J609" s="204"/>
      <c r="K609" s="204"/>
      <c r="L609" s="209"/>
      <c r="M609" s="210"/>
      <c r="N609" s="211"/>
      <c r="O609" s="211"/>
      <c r="P609" s="211"/>
      <c r="Q609" s="211"/>
      <c r="R609" s="211"/>
      <c r="S609" s="211"/>
      <c r="T609" s="212"/>
      <c r="AT609" s="213" t="s">
        <v>131</v>
      </c>
      <c r="AU609" s="213" t="s">
        <v>82</v>
      </c>
      <c r="AV609" s="13" t="s">
        <v>84</v>
      </c>
      <c r="AW609" s="13" t="s">
        <v>30</v>
      </c>
      <c r="AX609" s="13" t="s">
        <v>74</v>
      </c>
      <c r="AY609" s="213" t="s">
        <v>122</v>
      </c>
    </row>
    <row r="610" spans="1:65" s="14" customFormat="1" ht="11.25">
      <c r="B610" s="214"/>
      <c r="C610" s="215"/>
      <c r="D610" s="194" t="s">
        <v>131</v>
      </c>
      <c r="E610" s="216" t="s">
        <v>1</v>
      </c>
      <c r="F610" s="217" t="s">
        <v>134</v>
      </c>
      <c r="G610" s="215"/>
      <c r="H610" s="218">
        <v>13.419</v>
      </c>
      <c r="I610" s="219"/>
      <c r="J610" s="215"/>
      <c r="K610" s="215"/>
      <c r="L610" s="220"/>
      <c r="M610" s="221"/>
      <c r="N610" s="222"/>
      <c r="O610" s="222"/>
      <c r="P610" s="222"/>
      <c r="Q610" s="222"/>
      <c r="R610" s="222"/>
      <c r="S610" s="222"/>
      <c r="T610" s="223"/>
      <c r="AT610" s="224" t="s">
        <v>131</v>
      </c>
      <c r="AU610" s="224" t="s">
        <v>82</v>
      </c>
      <c r="AV610" s="14" t="s">
        <v>129</v>
      </c>
      <c r="AW610" s="14" t="s">
        <v>30</v>
      </c>
      <c r="AX610" s="14" t="s">
        <v>82</v>
      </c>
      <c r="AY610" s="224" t="s">
        <v>122</v>
      </c>
    </row>
    <row r="611" spans="1:65" s="2" customFormat="1" ht="66.75" customHeight="1">
      <c r="A611" s="34"/>
      <c r="B611" s="35"/>
      <c r="C611" s="240" t="s">
        <v>571</v>
      </c>
      <c r="D611" s="240" t="s">
        <v>221</v>
      </c>
      <c r="E611" s="241" t="s">
        <v>572</v>
      </c>
      <c r="F611" s="242" t="s">
        <v>573</v>
      </c>
      <c r="G611" s="243" t="s">
        <v>167</v>
      </c>
      <c r="H611" s="244">
        <v>223.316</v>
      </c>
      <c r="I611" s="245"/>
      <c r="J611" s="246">
        <f>ROUND(I611*H611,2)</f>
        <v>0</v>
      </c>
      <c r="K611" s="242" t="s">
        <v>127</v>
      </c>
      <c r="L611" s="39"/>
      <c r="M611" s="247" t="s">
        <v>1</v>
      </c>
      <c r="N611" s="248" t="s">
        <v>39</v>
      </c>
      <c r="O611" s="71"/>
      <c r="P611" s="188">
        <f>O611*H611</f>
        <v>0</v>
      </c>
      <c r="Q611" s="188">
        <v>0</v>
      </c>
      <c r="R611" s="188">
        <f>Q611*H611</f>
        <v>0</v>
      </c>
      <c r="S611" s="188">
        <v>0</v>
      </c>
      <c r="T611" s="189">
        <f>S611*H611</f>
        <v>0</v>
      </c>
      <c r="U611" s="34"/>
      <c r="V611" s="34"/>
      <c r="W611" s="34"/>
      <c r="X611" s="34"/>
      <c r="Y611" s="34"/>
      <c r="Z611" s="34"/>
      <c r="AA611" s="34"/>
      <c r="AB611" s="34"/>
      <c r="AC611" s="34"/>
      <c r="AD611" s="34"/>
      <c r="AE611" s="34"/>
      <c r="AR611" s="190" t="s">
        <v>531</v>
      </c>
      <c r="AT611" s="190" t="s">
        <v>221</v>
      </c>
      <c r="AU611" s="190" t="s">
        <v>82</v>
      </c>
      <c r="AY611" s="17" t="s">
        <v>122</v>
      </c>
      <c r="BE611" s="191">
        <f>IF(N611="základní",J611,0)</f>
        <v>0</v>
      </c>
      <c r="BF611" s="191">
        <f>IF(N611="snížená",J611,0)</f>
        <v>0</v>
      </c>
      <c r="BG611" s="191">
        <f>IF(N611="zákl. přenesená",J611,0)</f>
        <v>0</v>
      </c>
      <c r="BH611" s="191">
        <f>IF(N611="sníž. přenesená",J611,0)</f>
        <v>0</v>
      </c>
      <c r="BI611" s="191">
        <f>IF(N611="nulová",J611,0)</f>
        <v>0</v>
      </c>
      <c r="BJ611" s="17" t="s">
        <v>82</v>
      </c>
      <c r="BK611" s="191">
        <f>ROUND(I611*H611,2)</f>
        <v>0</v>
      </c>
      <c r="BL611" s="17" t="s">
        <v>531</v>
      </c>
      <c r="BM611" s="190" t="s">
        <v>574</v>
      </c>
    </row>
    <row r="612" spans="1:65" s="2" customFormat="1" ht="78">
      <c r="A612" s="34"/>
      <c r="B612" s="35"/>
      <c r="C612" s="36"/>
      <c r="D612" s="194" t="s">
        <v>141</v>
      </c>
      <c r="E612" s="36"/>
      <c r="F612" s="225" t="s">
        <v>575</v>
      </c>
      <c r="G612" s="36"/>
      <c r="H612" s="36"/>
      <c r="I612" s="226"/>
      <c r="J612" s="36"/>
      <c r="K612" s="36"/>
      <c r="L612" s="39"/>
      <c r="M612" s="227"/>
      <c r="N612" s="228"/>
      <c r="O612" s="71"/>
      <c r="P612" s="71"/>
      <c r="Q612" s="71"/>
      <c r="R612" s="71"/>
      <c r="S612" s="71"/>
      <c r="T612" s="72"/>
      <c r="U612" s="34"/>
      <c r="V612" s="34"/>
      <c r="W612" s="34"/>
      <c r="X612" s="34"/>
      <c r="Y612" s="34"/>
      <c r="Z612" s="34"/>
      <c r="AA612" s="34"/>
      <c r="AB612" s="34"/>
      <c r="AC612" s="34"/>
      <c r="AD612" s="34"/>
      <c r="AE612" s="34"/>
      <c r="AT612" s="17" t="s">
        <v>141</v>
      </c>
      <c r="AU612" s="17" t="s">
        <v>82</v>
      </c>
    </row>
    <row r="613" spans="1:65" s="12" customFormat="1" ht="11.25">
      <c r="B613" s="192"/>
      <c r="C613" s="193"/>
      <c r="D613" s="194" t="s">
        <v>131</v>
      </c>
      <c r="E613" s="195" t="s">
        <v>1</v>
      </c>
      <c r="F613" s="196" t="s">
        <v>576</v>
      </c>
      <c r="G613" s="193"/>
      <c r="H613" s="195" t="s">
        <v>1</v>
      </c>
      <c r="I613" s="197"/>
      <c r="J613" s="193"/>
      <c r="K613" s="193"/>
      <c r="L613" s="198"/>
      <c r="M613" s="199"/>
      <c r="N613" s="200"/>
      <c r="O613" s="200"/>
      <c r="P613" s="200"/>
      <c r="Q613" s="200"/>
      <c r="R613" s="200"/>
      <c r="S613" s="200"/>
      <c r="T613" s="201"/>
      <c r="AT613" s="202" t="s">
        <v>131</v>
      </c>
      <c r="AU613" s="202" t="s">
        <v>82</v>
      </c>
      <c r="AV613" s="12" t="s">
        <v>82</v>
      </c>
      <c r="AW613" s="12" t="s">
        <v>30</v>
      </c>
      <c r="AX613" s="12" t="s">
        <v>74</v>
      </c>
      <c r="AY613" s="202" t="s">
        <v>122</v>
      </c>
    </row>
    <row r="614" spans="1:65" s="13" customFormat="1" ht="11.25">
      <c r="B614" s="203"/>
      <c r="C614" s="204"/>
      <c r="D614" s="194" t="s">
        <v>131</v>
      </c>
      <c r="E614" s="205" t="s">
        <v>1</v>
      </c>
      <c r="F614" s="206" t="s">
        <v>577</v>
      </c>
      <c r="G614" s="204"/>
      <c r="H614" s="207">
        <v>223.316</v>
      </c>
      <c r="I614" s="208"/>
      <c r="J614" s="204"/>
      <c r="K614" s="204"/>
      <c r="L614" s="209"/>
      <c r="M614" s="210"/>
      <c r="N614" s="211"/>
      <c r="O614" s="211"/>
      <c r="P614" s="211"/>
      <c r="Q614" s="211"/>
      <c r="R614" s="211"/>
      <c r="S614" s="211"/>
      <c r="T614" s="212"/>
      <c r="AT614" s="213" t="s">
        <v>131</v>
      </c>
      <c r="AU614" s="213" t="s">
        <v>82</v>
      </c>
      <c r="AV614" s="13" t="s">
        <v>84</v>
      </c>
      <c r="AW614" s="13" t="s">
        <v>30</v>
      </c>
      <c r="AX614" s="13" t="s">
        <v>74</v>
      </c>
      <c r="AY614" s="213" t="s">
        <v>122</v>
      </c>
    </row>
    <row r="615" spans="1:65" s="14" customFormat="1" ht="11.25">
      <c r="B615" s="214"/>
      <c r="C615" s="215"/>
      <c r="D615" s="194" t="s">
        <v>131</v>
      </c>
      <c r="E615" s="216" t="s">
        <v>1</v>
      </c>
      <c r="F615" s="217" t="s">
        <v>134</v>
      </c>
      <c r="G615" s="215"/>
      <c r="H615" s="218">
        <v>223.316</v>
      </c>
      <c r="I615" s="219"/>
      <c r="J615" s="215"/>
      <c r="K615" s="215"/>
      <c r="L615" s="220"/>
      <c r="M615" s="221"/>
      <c r="N615" s="222"/>
      <c r="O615" s="222"/>
      <c r="P615" s="222"/>
      <c r="Q615" s="222"/>
      <c r="R615" s="222"/>
      <c r="S615" s="222"/>
      <c r="T615" s="223"/>
      <c r="AT615" s="224" t="s">
        <v>131</v>
      </c>
      <c r="AU615" s="224" t="s">
        <v>82</v>
      </c>
      <c r="AV615" s="14" t="s">
        <v>129</v>
      </c>
      <c r="AW615" s="14" t="s">
        <v>30</v>
      </c>
      <c r="AX615" s="14" t="s">
        <v>82</v>
      </c>
      <c r="AY615" s="224" t="s">
        <v>122</v>
      </c>
    </row>
    <row r="616" spans="1:65" s="2" customFormat="1" ht="21.75" customHeight="1">
      <c r="A616" s="34"/>
      <c r="B616" s="35"/>
      <c r="C616" s="240" t="s">
        <v>578</v>
      </c>
      <c r="D616" s="240" t="s">
        <v>221</v>
      </c>
      <c r="E616" s="241" t="s">
        <v>579</v>
      </c>
      <c r="F616" s="242" t="s">
        <v>580</v>
      </c>
      <c r="G616" s="243" t="s">
        <v>167</v>
      </c>
      <c r="H616" s="244">
        <v>87.507000000000005</v>
      </c>
      <c r="I616" s="245"/>
      <c r="J616" s="246">
        <f>ROUND(I616*H616,2)</f>
        <v>0</v>
      </c>
      <c r="K616" s="242" t="s">
        <v>127</v>
      </c>
      <c r="L616" s="39"/>
      <c r="M616" s="247" t="s">
        <v>1</v>
      </c>
      <c r="N616" s="248" t="s">
        <v>39</v>
      </c>
      <c r="O616" s="71"/>
      <c r="P616" s="188">
        <f>O616*H616</f>
        <v>0</v>
      </c>
      <c r="Q616" s="188">
        <v>0</v>
      </c>
      <c r="R616" s="188">
        <f>Q616*H616</f>
        <v>0</v>
      </c>
      <c r="S616" s="188">
        <v>0</v>
      </c>
      <c r="T616" s="189">
        <f>S616*H616</f>
        <v>0</v>
      </c>
      <c r="U616" s="34"/>
      <c r="V616" s="34"/>
      <c r="W616" s="34"/>
      <c r="X616" s="34"/>
      <c r="Y616" s="34"/>
      <c r="Z616" s="34"/>
      <c r="AA616" s="34"/>
      <c r="AB616" s="34"/>
      <c r="AC616" s="34"/>
      <c r="AD616" s="34"/>
      <c r="AE616" s="34"/>
      <c r="AR616" s="190" t="s">
        <v>531</v>
      </c>
      <c r="AT616" s="190" t="s">
        <v>221</v>
      </c>
      <c r="AU616" s="190" t="s">
        <v>82</v>
      </c>
      <c r="AY616" s="17" t="s">
        <v>122</v>
      </c>
      <c r="BE616" s="191">
        <f>IF(N616="základní",J616,0)</f>
        <v>0</v>
      </c>
      <c r="BF616" s="191">
        <f>IF(N616="snížená",J616,0)</f>
        <v>0</v>
      </c>
      <c r="BG616" s="191">
        <f>IF(N616="zákl. přenesená",J616,0)</f>
        <v>0</v>
      </c>
      <c r="BH616" s="191">
        <f>IF(N616="sníž. přenesená",J616,0)</f>
        <v>0</v>
      </c>
      <c r="BI616" s="191">
        <f>IF(N616="nulová",J616,0)</f>
        <v>0</v>
      </c>
      <c r="BJ616" s="17" t="s">
        <v>82</v>
      </c>
      <c r="BK616" s="191">
        <f>ROUND(I616*H616,2)</f>
        <v>0</v>
      </c>
      <c r="BL616" s="17" t="s">
        <v>531</v>
      </c>
      <c r="BM616" s="190" t="s">
        <v>581</v>
      </c>
    </row>
    <row r="617" spans="1:65" s="2" customFormat="1" ht="58.5">
      <c r="A617" s="34"/>
      <c r="B617" s="35"/>
      <c r="C617" s="36"/>
      <c r="D617" s="194" t="s">
        <v>141</v>
      </c>
      <c r="E617" s="36"/>
      <c r="F617" s="225" t="s">
        <v>582</v>
      </c>
      <c r="G617" s="36"/>
      <c r="H617" s="36"/>
      <c r="I617" s="226"/>
      <c r="J617" s="36"/>
      <c r="K617" s="36"/>
      <c r="L617" s="39"/>
      <c r="M617" s="227"/>
      <c r="N617" s="228"/>
      <c r="O617" s="71"/>
      <c r="P617" s="71"/>
      <c r="Q617" s="71"/>
      <c r="R617" s="71"/>
      <c r="S617" s="71"/>
      <c r="T617" s="72"/>
      <c r="U617" s="34"/>
      <c r="V617" s="34"/>
      <c r="W617" s="34"/>
      <c r="X617" s="34"/>
      <c r="Y617" s="34"/>
      <c r="Z617" s="34"/>
      <c r="AA617" s="34"/>
      <c r="AB617" s="34"/>
      <c r="AC617" s="34"/>
      <c r="AD617" s="34"/>
      <c r="AE617" s="34"/>
      <c r="AT617" s="17" t="s">
        <v>141</v>
      </c>
      <c r="AU617" s="17" t="s">
        <v>82</v>
      </c>
    </row>
    <row r="618" spans="1:65" s="12" customFormat="1" ht="11.25">
      <c r="B618" s="192"/>
      <c r="C618" s="193"/>
      <c r="D618" s="194" t="s">
        <v>131</v>
      </c>
      <c r="E618" s="195" t="s">
        <v>1</v>
      </c>
      <c r="F618" s="196" t="s">
        <v>583</v>
      </c>
      <c r="G618" s="193"/>
      <c r="H618" s="195" t="s">
        <v>1</v>
      </c>
      <c r="I618" s="197"/>
      <c r="J618" s="193"/>
      <c r="K618" s="193"/>
      <c r="L618" s="198"/>
      <c r="M618" s="199"/>
      <c r="N618" s="200"/>
      <c r="O618" s="200"/>
      <c r="P618" s="200"/>
      <c r="Q618" s="200"/>
      <c r="R618" s="200"/>
      <c r="S618" s="200"/>
      <c r="T618" s="201"/>
      <c r="AT618" s="202" t="s">
        <v>131</v>
      </c>
      <c r="AU618" s="202" t="s">
        <v>82</v>
      </c>
      <c r="AV618" s="12" t="s">
        <v>82</v>
      </c>
      <c r="AW618" s="12" t="s">
        <v>30</v>
      </c>
      <c r="AX618" s="12" t="s">
        <v>74</v>
      </c>
      <c r="AY618" s="202" t="s">
        <v>122</v>
      </c>
    </row>
    <row r="619" spans="1:65" s="13" customFormat="1" ht="11.25">
      <c r="B619" s="203"/>
      <c r="C619" s="204"/>
      <c r="D619" s="194" t="s">
        <v>131</v>
      </c>
      <c r="E619" s="205" t="s">
        <v>1</v>
      </c>
      <c r="F619" s="206" t="s">
        <v>584</v>
      </c>
      <c r="G619" s="204"/>
      <c r="H619" s="207">
        <v>39.311999999999998</v>
      </c>
      <c r="I619" s="208"/>
      <c r="J619" s="204"/>
      <c r="K619" s="204"/>
      <c r="L619" s="209"/>
      <c r="M619" s="210"/>
      <c r="N619" s="211"/>
      <c r="O619" s="211"/>
      <c r="P619" s="211"/>
      <c r="Q619" s="211"/>
      <c r="R619" s="211"/>
      <c r="S619" s="211"/>
      <c r="T619" s="212"/>
      <c r="AT619" s="213" t="s">
        <v>131</v>
      </c>
      <c r="AU619" s="213" t="s">
        <v>82</v>
      </c>
      <c r="AV619" s="13" t="s">
        <v>84</v>
      </c>
      <c r="AW619" s="13" t="s">
        <v>30</v>
      </c>
      <c r="AX619" s="13" t="s">
        <v>74</v>
      </c>
      <c r="AY619" s="213" t="s">
        <v>122</v>
      </c>
    </row>
    <row r="620" spans="1:65" s="12" customFormat="1" ht="11.25">
      <c r="B620" s="192"/>
      <c r="C620" s="193"/>
      <c r="D620" s="194" t="s">
        <v>131</v>
      </c>
      <c r="E620" s="195" t="s">
        <v>1</v>
      </c>
      <c r="F620" s="196" t="s">
        <v>585</v>
      </c>
      <c r="G620" s="193"/>
      <c r="H620" s="195" t="s">
        <v>1</v>
      </c>
      <c r="I620" s="197"/>
      <c r="J620" s="193"/>
      <c r="K620" s="193"/>
      <c r="L620" s="198"/>
      <c r="M620" s="199"/>
      <c r="N620" s="200"/>
      <c r="O620" s="200"/>
      <c r="P620" s="200"/>
      <c r="Q620" s="200"/>
      <c r="R620" s="200"/>
      <c r="S620" s="200"/>
      <c r="T620" s="201"/>
      <c r="AT620" s="202" t="s">
        <v>131</v>
      </c>
      <c r="AU620" s="202" t="s">
        <v>82</v>
      </c>
      <c r="AV620" s="12" t="s">
        <v>82</v>
      </c>
      <c r="AW620" s="12" t="s">
        <v>30</v>
      </c>
      <c r="AX620" s="12" t="s">
        <v>74</v>
      </c>
      <c r="AY620" s="202" t="s">
        <v>122</v>
      </c>
    </row>
    <row r="621" spans="1:65" s="13" customFormat="1" ht="11.25">
      <c r="B621" s="203"/>
      <c r="C621" s="204"/>
      <c r="D621" s="194" t="s">
        <v>131</v>
      </c>
      <c r="E621" s="205" t="s">
        <v>1</v>
      </c>
      <c r="F621" s="206" t="s">
        <v>586</v>
      </c>
      <c r="G621" s="204"/>
      <c r="H621" s="207">
        <v>48.195</v>
      </c>
      <c r="I621" s="208"/>
      <c r="J621" s="204"/>
      <c r="K621" s="204"/>
      <c r="L621" s="209"/>
      <c r="M621" s="210"/>
      <c r="N621" s="211"/>
      <c r="O621" s="211"/>
      <c r="P621" s="211"/>
      <c r="Q621" s="211"/>
      <c r="R621" s="211"/>
      <c r="S621" s="211"/>
      <c r="T621" s="212"/>
      <c r="AT621" s="213" t="s">
        <v>131</v>
      </c>
      <c r="AU621" s="213" t="s">
        <v>82</v>
      </c>
      <c r="AV621" s="13" t="s">
        <v>84</v>
      </c>
      <c r="AW621" s="13" t="s">
        <v>30</v>
      </c>
      <c r="AX621" s="13" t="s">
        <v>74</v>
      </c>
      <c r="AY621" s="213" t="s">
        <v>122</v>
      </c>
    </row>
    <row r="622" spans="1:65" s="14" customFormat="1" ht="11.25">
      <c r="B622" s="214"/>
      <c r="C622" s="215"/>
      <c r="D622" s="194" t="s">
        <v>131</v>
      </c>
      <c r="E622" s="216" t="s">
        <v>1</v>
      </c>
      <c r="F622" s="217" t="s">
        <v>134</v>
      </c>
      <c r="G622" s="215"/>
      <c r="H622" s="218">
        <v>87.507000000000005</v>
      </c>
      <c r="I622" s="219"/>
      <c r="J622" s="215"/>
      <c r="K622" s="215"/>
      <c r="L622" s="220"/>
      <c r="M622" s="221"/>
      <c r="N622" s="222"/>
      <c r="O622" s="222"/>
      <c r="P622" s="222"/>
      <c r="Q622" s="222"/>
      <c r="R622" s="222"/>
      <c r="S622" s="222"/>
      <c r="T622" s="223"/>
      <c r="AT622" s="224" t="s">
        <v>131</v>
      </c>
      <c r="AU622" s="224" t="s">
        <v>82</v>
      </c>
      <c r="AV622" s="14" t="s">
        <v>129</v>
      </c>
      <c r="AW622" s="14" t="s">
        <v>30</v>
      </c>
      <c r="AX622" s="14" t="s">
        <v>82</v>
      </c>
      <c r="AY622" s="224" t="s">
        <v>122</v>
      </c>
    </row>
    <row r="623" spans="1:65" s="2" customFormat="1" ht="24.2" customHeight="1">
      <c r="A623" s="34"/>
      <c r="B623" s="35"/>
      <c r="C623" s="240" t="s">
        <v>587</v>
      </c>
      <c r="D623" s="240" t="s">
        <v>221</v>
      </c>
      <c r="E623" s="241" t="s">
        <v>588</v>
      </c>
      <c r="F623" s="242" t="s">
        <v>589</v>
      </c>
      <c r="G623" s="243" t="s">
        <v>167</v>
      </c>
      <c r="H623" s="244">
        <v>971.27599999999995</v>
      </c>
      <c r="I623" s="245"/>
      <c r="J623" s="246">
        <f>ROUND(I623*H623,2)</f>
        <v>0</v>
      </c>
      <c r="K623" s="242" t="s">
        <v>127</v>
      </c>
      <c r="L623" s="39"/>
      <c r="M623" s="247" t="s">
        <v>1</v>
      </c>
      <c r="N623" s="248" t="s">
        <v>39</v>
      </c>
      <c r="O623" s="71"/>
      <c r="P623" s="188">
        <f>O623*H623</f>
        <v>0</v>
      </c>
      <c r="Q623" s="188">
        <v>0</v>
      </c>
      <c r="R623" s="188">
        <f>Q623*H623</f>
        <v>0</v>
      </c>
      <c r="S623" s="188">
        <v>0</v>
      </c>
      <c r="T623" s="189">
        <f>S623*H623</f>
        <v>0</v>
      </c>
      <c r="U623" s="34"/>
      <c r="V623" s="34"/>
      <c r="W623" s="34"/>
      <c r="X623" s="34"/>
      <c r="Y623" s="34"/>
      <c r="Z623" s="34"/>
      <c r="AA623" s="34"/>
      <c r="AB623" s="34"/>
      <c r="AC623" s="34"/>
      <c r="AD623" s="34"/>
      <c r="AE623" s="34"/>
      <c r="AR623" s="190" t="s">
        <v>531</v>
      </c>
      <c r="AT623" s="190" t="s">
        <v>221</v>
      </c>
      <c r="AU623" s="190" t="s">
        <v>82</v>
      </c>
      <c r="AY623" s="17" t="s">
        <v>122</v>
      </c>
      <c r="BE623" s="191">
        <f>IF(N623="základní",J623,0)</f>
        <v>0</v>
      </c>
      <c r="BF623" s="191">
        <f>IF(N623="snížená",J623,0)</f>
        <v>0</v>
      </c>
      <c r="BG623" s="191">
        <f>IF(N623="zákl. přenesená",J623,0)</f>
        <v>0</v>
      </c>
      <c r="BH623" s="191">
        <f>IF(N623="sníž. přenesená",J623,0)</f>
        <v>0</v>
      </c>
      <c r="BI623" s="191">
        <f>IF(N623="nulová",J623,0)</f>
        <v>0</v>
      </c>
      <c r="BJ623" s="17" t="s">
        <v>82</v>
      </c>
      <c r="BK623" s="191">
        <f>ROUND(I623*H623,2)</f>
        <v>0</v>
      </c>
      <c r="BL623" s="17" t="s">
        <v>531</v>
      </c>
      <c r="BM623" s="190" t="s">
        <v>590</v>
      </c>
    </row>
    <row r="624" spans="1:65" s="2" customFormat="1" ht="58.5">
      <c r="A624" s="34"/>
      <c r="B624" s="35"/>
      <c r="C624" s="36"/>
      <c r="D624" s="194" t="s">
        <v>141</v>
      </c>
      <c r="E624" s="36"/>
      <c r="F624" s="225" t="s">
        <v>591</v>
      </c>
      <c r="G624" s="36"/>
      <c r="H624" s="36"/>
      <c r="I624" s="226"/>
      <c r="J624" s="36"/>
      <c r="K624" s="36"/>
      <c r="L624" s="39"/>
      <c r="M624" s="227"/>
      <c r="N624" s="228"/>
      <c r="O624" s="71"/>
      <c r="P624" s="71"/>
      <c r="Q624" s="71"/>
      <c r="R624" s="71"/>
      <c r="S624" s="71"/>
      <c r="T624" s="72"/>
      <c r="U624" s="34"/>
      <c r="V624" s="34"/>
      <c r="W624" s="34"/>
      <c r="X624" s="34"/>
      <c r="Y624" s="34"/>
      <c r="Z624" s="34"/>
      <c r="AA624" s="34"/>
      <c r="AB624" s="34"/>
      <c r="AC624" s="34"/>
      <c r="AD624" s="34"/>
      <c r="AE624" s="34"/>
      <c r="AT624" s="17" t="s">
        <v>141</v>
      </c>
      <c r="AU624" s="17" t="s">
        <v>82</v>
      </c>
    </row>
    <row r="625" spans="2:51" s="12" customFormat="1" ht="11.25">
      <c r="B625" s="192"/>
      <c r="C625" s="193"/>
      <c r="D625" s="194" t="s">
        <v>131</v>
      </c>
      <c r="E625" s="195" t="s">
        <v>1</v>
      </c>
      <c r="F625" s="196" t="s">
        <v>181</v>
      </c>
      <c r="G625" s="193"/>
      <c r="H625" s="195" t="s">
        <v>1</v>
      </c>
      <c r="I625" s="197"/>
      <c r="J625" s="193"/>
      <c r="K625" s="193"/>
      <c r="L625" s="198"/>
      <c r="M625" s="199"/>
      <c r="N625" s="200"/>
      <c r="O625" s="200"/>
      <c r="P625" s="200"/>
      <c r="Q625" s="200"/>
      <c r="R625" s="200"/>
      <c r="S625" s="200"/>
      <c r="T625" s="201"/>
      <c r="AT625" s="202" t="s">
        <v>131</v>
      </c>
      <c r="AU625" s="202" t="s">
        <v>82</v>
      </c>
      <c r="AV625" s="12" t="s">
        <v>82</v>
      </c>
      <c r="AW625" s="12" t="s">
        <v>30</v>
      </c>
      <c r="AX625" s="12" t="s">
        <v>74</v>
      </c>
      <c r="AY625" s="202" t="s">
        <v>122</v>
      </c>
    </row>
    <row r="626" spans="2:51" s="12" customFormat="1" ht="11.25">
      <c r="B626" s="192"/>
      <c r="C626" s="193"/>
      <c r="D626" s="194" t="s">
        <v>131</v>
      </c>
      <c r="E626" s="195" t="s">
        <v>1</v>
      </c>
      <c r="F626" s="196" t="s">
        <v>182</v>
      </c>
      <c r="G626" s="193"/>
      <c r="H626" s="195" t="s">
        <v>1</v>
      </c>
      <c r="I626" s="197"/>
      <c r="J626" s="193"/>
      <c r="K626" s="193"/>
      <c r="L626" s="198"/>
      <c r="M626" s="199"/>
      <c r="N626" s="200"/>
      <c r="O626" s="200"/>
      <c r="P626" s="200"/>
      <c r="Q626" s="200"/>
      <c r="R626" s="200"/>
      <c r="S626" s="200"/>
      <c r="T626" s="201"/>
      <c r="AT626" s="202" t="s">
        <v>131</v>
      </c>
      <c r="AU626" s="202" t="s">
        <v>82</v>
      </c>
      <c r="AV626" s="12" t="s">
        <v>82</v>
      </c>
      <c r="AW626" s="12" t="s">
        <v>30</v>
      </c>
      <c r="AX626" s="12" t="s">
        <v>74</v>
      </c>
      <c r="AY626" s="202" t="s">
        <v>122</v>
      </c>
    </row>
    <row r="627" spans="2:51" s="13" customFormat="1" ht="11.25">
      <c r="B627" s="203"/>
      <c r="C627" s="204"/>
      <c r="D627" s="194" t="s">
        <v>131</v>
      </c>
      <c r="E627" s="205" t="s">
        <v>1</v>
      </c>
      <c r="F627" s="206" t="s">
        <v>183</v>
      </c>
      <c r="G627" s="204"/>
      <c r="H627" s="207">
        <v>168.32</v>
      </c>
      <c r="I627" s="208"/>
      <c r="J627" s="204"/>
      <c r="K627" s="204"/>
      <c r="L627" s="209"/>
      <c r="M627" s="210"/>
      <c r="N627" s="211"/>
      <c r="O627" s="211"/>
      <c r="P627" s="211"/>
      <c r="Q627" s="211"/>
      <c r="R627" s="211"/>
      <c r="S627" s="211"/>
      <c r="T627" s="212"/>
      <c r="AT627" s="213" t="s">
        <v>131</v>
      </c>
      <c r="AU627" s="213" t="s">
        <v>82</v>
      </c>
      <c r="AV627" s="13" t="s">
        <v>84</v>
      </c>
      <c r="AW627" s="13" t="s">
        <v>30</v>
      </c>
      <c r="AX627" s="13" t="s">
        <v>74</v>
      </c>
      <c r="AY627" s="213" t="s">
        <v>122</v>
      </c>
    </row>
    <row r="628" spans="2:51" s="12" customFormat="1" ht="11.25">
      <c r="B628" s="192"/>
      <c r="C628" s="193"/>
      <c r="D628" s="194" t="s">
        <v>131</v>
      </c>
      <c r="E628" s="195" t="s">
        <v>1</v>
      </c>
      <c r="F628" s="196" t="s">
        <v>184</v>
      </c>
      <c r="G628" s="193"/>
      <c r="H628" s="195" t="s">
        <v>1</v>
      </c>
      <c r="I628" s="197"/>
      <c r="J628" s="193"/>
      <c r="K628" s="193"/>
      <c r="L628" s="198"/>
      <c r="M628" s="199"/>
      <c r="N628" s="200"/>
      <c r="O628" s="200"/>
      <c r="P628" s="200"/>
      <c r="Q628" s="200"/>
      <c r="R628" s="200"/>
      <c r="S628" s="200"/>
      <c r="T628" s="201"/>
      <c r="AT628" s="202" t="s">
        <v>131</v>
      </c>
      <c r="AU628" s="202" t="s">
        <v>82</v>
      </c>
      <c r="AV628" s="12" t="s">
        <v>82</v>
      </c>
      <c r="AW628" s="12" t="s">
        <v>30</v>
      </c>
      <c r="AX628" s="12" t="s">
        <v>74</v>
      </c>
      <c r="AY628" s="202" t="s">
        <v>122</v>
      </c>
    </row>
    <row r="629" spans="2:51" s="13" customFormat="1" ht="11.25">
      <c r="B629" s="203"/>
      <c r="C629" s="204"/>
      <c r="D629" s="194" t="s">
        <v>131</v>
      </c>
      <c r="E629" s="205" t="s">
        <v>1</v>
      </c>
      <c r="F629" s="206" t="s">
        <v>592</v>
      </c>
      <c r="G629" s="204"/>
      <c r="H629" s="207">
        <v>150.85</v>
      </c>
      <c r="I629" s="208"/>
      <c r="J629" s="204"/>
      <c r="K629" s="204"/>
      <c r="L629" s="209"/>
      <c r="M629" s="210"/>
      <c r="N629" s="211"/>
      <c r="O629" s="211"/>
      <c r="P629" s="211"/>
      <c r="Q629" s="211"/>
      <c r="R629" s="211"/>
      <c r="S629" s="211"/>
      <c r="T629" s="212"/>
      <c r="AT629" s="213" t="s">
        <v>131</v>
      </c>
      <c r="AU629" s="213" t="s">
        <v>82</v>
      </c>
      <c r="AV629" s="13" t="s">
        <v>84</v>
      </c>
      <c r="AW629" s="13" t="s">
        <v>30</v>
      </c>
      <c r="AX629" s="13" t="s">
        <v>74</v>
      </c>
      <c r="AY629" s="213" t="s">
        <v>122</v>
      </c>
    </row>
    <row r="630" spans="2:51" s="12" customFormat="1" ht="11.25">
      <c r="B630" s="192"/>
      <c r="C630" s="193"/>
      <c r="D630" s="194" t="s">
        <v>131</v>
      </c>
      <c r="E630" s="195" t="s">
        <v>1</v>
      </c>
      <c r="F630" s="196" t="s">
        <v>297</v>
      </c>
      <c r="G630" s="193"/>
      <c r="H630" s="195" t="s">
        <v>1</v>
      </c>
      <c r="I630" s="197"/>
      <c r="J630" s="193"/>
      <c r="K630" s="193"/>
      <c r="L630" s="198"/>
      <c r="M630" s="199"/>
      <c r="N630" s="200"/>
      <c r="O630" s="200"/>
      <c r="P630" s="200"/>
      <c r="Q630" s="200"/>
      <c r="R630" s="200"/>
      <c r="S630" s="200"/>
      <c r="T630" s="201"/>
      <c r="AT630" s="202" t="s">
        <v>131</v>
      </c>
      <c r="AU630" s="202" t="s">
        <v>82</v>
      </c>
      <c r="AV630" s="12" t="s">
        <v>82</v>
      </c>
      <c r="AW630" s="12" t="s">
        <v>30</v>
      </c>
      <c r="AX630" s="12" t="s">
        <v>74</v>
      </c>
      <c r="AY630" s="202" t="s">
        <v>122</v>
      </c>
    </row>
    <row r="631" spans="2:51" s="13" customFormat="1" ht="11.25">
      <c r="B631" s="203"/>
      <c r="C631" s="204"/>
      <c r="D631" s="194" t="s">
        <v>131</v>
      </c>
      <c r="E631" s="205" t="s">
        <v>1</v>
      </c>
      <c r="F631" s="206" t="s">
        <v>592</v>
      </c>
      <c r="G631" s="204"/>
      <c r="H631" s="207">
        <v>150.85</v>
      </c>
      <c r="I631" s="208"/>
      <c r="J631" s="204"/>
      <c r="K631" s="204"/>
      <c r="L631" s="209"/>
      <c r="M631" s="210"/>
      <c r="N631" s="211"/>
      <c r="O631" s="211"/>
      <c r="P631" s="211"/>
      <c r="Q631" s="211"/>
      <c r="R631" s="211"/>
      <c r="S631" s="211"/>
      <c r="T631" s="212"/>
      <c r="AT631" s="213" t="s">
        <v>131</v>
      </c>
      <c r="AU631" s="213" t="s">
        <v>82</v>
      </c>
      <c r="AV631" s="13" t="s">
        <v>84</v>
      </c>
      <c r="AW631" s="13" t="s">
        <v>30</v>
      </c>
      <c r="AX631" s="13" t="s">
        <v>74</v>
      </c>
      <c r="AY631" s="213" t="s">
        <v>122</v>
      </c>
    </row>
    <row r="632" spans="2:51" s="12" customFormat="1" ht="11.25">
      <c r="B632" s="192"/>
      <c r="C632" s="193"/>
      <c r="D632" s="194" t="s">
        <v>131</v>
      </c>
      <c r="E632" s="195" t="s">
        <v>1</v>
      </c>
      <c r="F632" s="196" t="s">
        <v>251</v>
      </c>
      <c r="G632" s="193"/>
      <c r="H632" s="195" t="s">
        <v>1</v>
      </c>
      <c r="I632" s="197"/>
      <c r="J632" s="193"/>
      <c r="K632" s="193"/>
      <c r="L632" s="198"/>
      <c r="M632" s="199"/>
      <c r="N632" s="200"/>
      <c r="O632" s="200"/>
      <c r="P632" s="200"/>
      <c r="Q632" s="200"/>
      <c r="R632" s="200"/>
      <c r="S632" s="200"/>
      <c r="T632" s="201"/>
      <c r="AT632" s="202" t="s">
        <v>131</v>
      </c>
      <c r="AU632" s="202" t="s">
        <v>82</v>
      </c>
      <c r="AV632" s="12" t="s">
        <v>82</v>
      </c>
      <c r="AW632" s="12" t="s">
        <v>30</v>
      </c>
      <c r="AX632" s="12" t="s">
        <v>74</v>
      </c>
      <c r="AY632" s="202" t="s">
        <v>122</v>
      </c>
    </row>
    <row r="633" spans="2:51" s="13" customFormat="1" ht="11.25">
      <c r="B633" s="203"/>
      <c r="C633" s="204"/>
      <c r="D633" s="194" t="s">
        <v>131</v>
      </c>
      <c r="E633" s="205" t="s">
        <v>1</v>
      </c>
      <c r="F633" s="206" t="s">
        <v>592</v>
      </c>
      <c r="G633" s="204"/>
      <c r="H633" s="207">
        <v>150.85</v>
      </c>
      <c r="I633" s="208"/>
      <c r="J633" s="204"/>
      <c r="K633" s="204"/>
      <c r="L633" s="209"/>
      <c r="M633" s="210"/>
      <c r="N633" s="211"/>
      <c r="O633" s="211"/>
      <c r="P633" s="211"/>
      <c r="Q633" s="211"/>
      <c r="R633" s="211"/>
      <c r="S633" s="211"/>
      <c r="T633" s="212"/>
      <c r="AT633" s="213" t="s">
        <v>131</v>
      </c>
      <c r="AU633" s="213" t="s">
        <v>82</v>
      </c>
      <c r="AV633" s="13" t="s">
        <v>84</v>
      </c>
      <c r="AW633" s="13" t="s">
        <v>30</v>
      </c>
      <c r="AX633" s="13" t="s">
        <v>74</v>
      </c>
      <c r="AY633" s="213" t="s">
        <v>122</v>
      </c>
    </row>
    <row r="634" spans="2:51" s="12" customFormat="1" ht="11.25">
      <c r="B634" s="192"/>
      <c r="C634" s="193"/>
      <c r="D634" s="194" t="s">
        <v>131</v>
      </c>
      <c r="E634" s="195" t="s">
        <v>1</v>
      </c>
      <c r="F634" s="196" t="s">
        <v>188</v>
      </c>
      <c r="G634" s="193"/>
      <c r="H634" s="195" t="s">
        <v>1</v>
      </c>
      <c r="I634" s="197"/>
      <c r="J634" s="193"/>
      <c r="K634" s="193"/>
      <c r="L634" s="198"/>
      <c r="M634" s="199"/>
      <c r="N634" s="200"/>
      <c r="O634" s="200"/>
      <c r="P634" s="200"/>
      <c r="Q634" s="200"/>
      <c r="R634" s="200"/>
      <c r="S634" s="200"/>
      <c r="T634" s="201"/>
      <c r="AT634" s="202" t="s">
        <v>131</v>
      </c>
      <c r="AU634" s="202" t="s">
        <v>82</v>
      </c>
      <c r="AV634" s="12" t="s">
        <v>82</v>
      </c>
      <c r="AW634" s="12" t="s">
        <v>30</v>
      </c>
      <c r="AX634" s="12" t="s">
        <v>74</v>
      </c>
      <c r="AY634" s="202" t="s">
        <v>122</v>
      </c>
    </row>
    <row r="635" spans="2:51" s="13" customFormat="1" ht="11.25">
      <c r="B635" s="203"/>
      <c r="C635" s="204"/>
      <c r="D635" s="194" t="s">
        <v>131</v>
      </c>
      <c r="E635" s="205" t="s">
        <v>1</v>
      </c>
      <c r="F635" s="206" t="s">
        <v>593</v>
      </c>
      <c r="G635" s="204"/>
      <c r="H635" s="207">
        <v>104.435</v>
      </c>
      <c r="I635" s="208"/>
      <c r="J635" s="204"/>
      <c r="K635" s="204"/>
      <c r="L635" s="209"/>
      <c r="M635" s="210"/>
      <c r="N635" s="211"/>
      <c r="O635" s="211"/>
      <c r="P635" s="211"/>
      <c r="Q635" s="211"/>
      <c r="R635" s="211"/>
      <c r="S635" s="211"/>
      <c r="T635" s="212"/>
      <c r="AT635" s="213" t="s">
        <v>131</v>
      </c>
      <c r="AU635" s="213" t="s">
        <v>82</v>
      </c>
      <c r="AV635" s="13" t="s">
        <v>84</v>
      </c>
      <c r="AW635" s="13" t="s">
        <v>30</v>
      </c>
      <c r="AX635" s="13" t="s">
        <v>74</v>
      </c>
      <c r="AY635" s="213" t="s">
        <v>122</v>
      </c>
    </row>
    <row r="636" spans="2:51" s="12" customFormat="1" ht="11.25">
      <c r="B636" s="192"/>
      <c r="C636" s="193"/>
      <c r="D636" s="194" t="s">
        <v>131</v>
      </c>
      <c r="E636" s="195" t="s">
        <v>1</v>
      </c>
      <c r="F636" s="196" t="s">
        <v>231</v>
      </c>
      <c r="G636" s="193"/>
      <c r="H636" s="195" t="s">
        <v>1</v>
      </c>
      <c r="I636" s="197"/>
      <c r="J636" s="193"/>
      <c r="K636" s="193"/>
      <c r="L636" s="198"/>
      <c r="M636" s="199"/>
      <c r="N636" s="200"/>
      <c r="O636" s="200"/>
      <c r="P636" s="200"/>
      <c r="Q636" s="200"/>
      <c r="R636" s="200"/>
      <c r="S636" s="200"/>
      <c r="T636" s="201"/>
      <c r="AT636" s="202" t="s">
        <v>131</v>
      </c>
      <c r="AU636" s="202" t="s">
        <v>82</v>
      </c>
      <c r="AV636" s="12" t="s">
        <v>82</v>
      </c>
      <c r="AW636" s="12" t="s">
        <v>30</v>
      </c>
      <c r="AX636" s="12" t="s">
        <v>74</v>
      </c>
      <c r="AY636" s="202" t="s">
        <v>122</v>
      </c>
    </row>
    <row r="637" spans="2:51" s="13" customFormat="1" ht="11.25">
      <c r="B637" s="203"/>
      <c r="C637" s="204"/>
      <c r="D637" s="194" t="s">
        <v>131</v>
      </c>
      <c r="E637" s="205" t="s">
        <v>1</v>
      </c>
      <c r="F637" s="206" t="s">
        <v>594</v>
      </c>
      <c r="G637" s="204"/>
      <c r="H637" s="207">
        <v>179.20400000000001</v>
      </c>
      <c r="I637" s="208"/>
      <c r="J637" s="204"/>
      <c r="K637" s="204"/>
      <c r="L637" s="209"/>
      <c r="M637" s="210"/>
      <c r="N637" s="211"/>
      <c r="O637" s="211"/>
      <c r="P637" s="211"/>
      <c r="Q637" s="211"/>
      <c r="R637" s="211"/>
      <c r="S637" s="211"/>
      <c r="T637" s="212"/>
      <c r="AT637" s="213" t="s">
        <v>131</v>
      </c>
      <c r="AU637" s="213" t="s">
        <v>82</v>
      </c>
      <c r="AV637" s="13" t="s">
        <v>84</v>
      </c>
      <c r="AW637" s="13" t="s">
        <v>30</v>
      </c>
      <c r="AX637" s="13" t="s">
        <v>74</v>
      </c>
      <c r="AY637" s="213" t="s">
        <v>122</v>
      </c>
    </row>
    <row r="638" spans="2:51" s="12" customFormat="1" ht="22.5">
      <c r="B638" s="192"/>
      <c r="C638" s="193"/>
      <c r="D638" s="194" t="s">
        <v>131</v>
      </c>
      <c r="E638" s="195" t="s">
        <v>1</v>
      </c>
      <c r="F638" s="196" t="s">
        <v>595</v>
      </c>
      <c r="G638" s="193"/>
      <c r="H638" s="195" t="s">
        <v>1</v>
      </c>
      <c r="I638" s="197"/>
      <c r="J638" s="193"/>
      <c r="K638" s="193"/>
      <c r="L638" s="198"/>
      <c r="M638" s="199"/>
      <c r="N638" s="200"/>
      <c r="O638" s="200"/>
      <c r="P638" s="200"/>
      <c r="Q638" s="200"/>
      <c r="R638" s="200"/>
      <c r="S638" s="200"/>
      <c r="T638" s="201"/>
      <c r="AT638" s="202" t="s">
        <v>131</v>
      </c>
      <c r="AU638" s="202" t="s">
        <v>82</v>
      </c>
      <c r="AV638" s="12" t="s">
        <v>82</v>
      </c>
      <c r="AW638" s="12" t="s">
        <v>30</v>
      </c>
      <c r="AX638" s="12" t="s">
        <v>74</v>
      </c>
      <c r="AY638" s="202" t="s">
        <v>122</v>
      </c>
    </row>
    <row r="639" spans="2:51" s="13" customFormat="1" ht="11.25">
      <c r="B639" s="203"/>
      <c r="C639" s="204"/>
      <c r="D639" s="194" t="s">
        <v>131</v>
      </c>
      <c r="E639" s="205" t="s">
        <v>1</v>
      </c>
      <c r="F639" s="206" t="s">
        <v>596</v>
      </c>
      <c r="G639" s="204"/>
      <c r="H639" s="207">
        <v>66.766999999999996</v>
      </c>
      <c r="I639" s="208"/>
      <c r="J639" s="204"/>
      <c r="K639" s="204"/>
      <c r="L639" s="209"/>
      <c r="M639" s="210"/>
      <c r="N639" s="211"/>
      <c r="O639" s="211"/>
      <c r="P639" s="211"/>
      <c r="Q639" s="211"/>
      <c r="R639" s="211"/>
      <c r="S639" s="211"/>
      <c r="T639" s="212"/>
      <c r="AT639" s="213" t="s">
        <v>131</v>
      </c>
      <c r="AU639" s="213" t="s">
        <v>82</v>
      </c>
      <c r="AV639" s="13" t="s">
        <v>84</v>
      </c>
      <c r="AW639" s="13" t="s">
        <v>30</v>
      </c>
      <c r="AX639" s="13" t="s">
        <v>74</v>
      </c>
      <c r="AY639" s="213" t="s">
        <v>122</v>
      </c>
    </row>
    <row r="640" spans="2:51" s="14" customFormat="1" ht="11.25">
      <c r="B640" s="214"/>
      <c r="C640" s="215"/>
      <c r="D640" s="194" t="s">
        <v>131</v>
      </c>
      <c r="E640" s="216" t="s">
        <v>1</v>
      </c>
      <c r="F640" s="217" t="s">
        <v>134</v>
      </c>
      <c r="G640" s="215"/>
      <c r="H640" s="218">
        <v>971.27600000000007</v>
      </c>
      <c r="I640" s="219"/>
      <c r="J640" s="215"/>
      <c r="K640" s="215"/>
      <c r="L640" s="220"/>
      <c r="M640" s="221"/>
      <c r="N640" s="222"/>
      <c r="O640" s="222"/>
      <c r="P640" s="222"/>
      <c r="Q640" s="222"/>
      <c r="R640" s="222"/>
      <c r="S640" s="222"/>
      <c r="T640" s="223"/>
      <c r="AT640" s="224" t="s">
        <v>131</v>
      </c>
      <c r="AU640" s="224" t="s">
        <v>82</v>
      </c>
      <c r="AV640" s="14" t="s">
        <v>129</v>
      </c>
      <c r="AW640" s="14" t="s">
        <v>30</v>
      </c>
      <c r="AX640" s="14" t="s">
        <v>82</v>
      </c>
      <c r="AY640" s="224" t="s">
        <v>122</v>
      </c>
    </row>
    <row r="641" spans="1:65" s="2" customFormat="1" ht="16.5" customHeight="1">
      <c r="A641" s="34"/>
      <c r="B641" s="35"/>
      <c r="C641" s="240" t="s">
        <v>597</v>
      </c>
      <c r="D641" s="240" t="s">
        <v>221</v>
      </c>
      <c r="E641" s="241" t="s">
        <v>598</v>
      </c>
      <c r="F641" s="242" t="s">
        <v>599</v>
      </c>
      <c r="G641" s="243" t="s">
        <v>167</v>
      </c>
      <c r="H641" s="244">
        <v>0.58699999999999997</v>
      </c>
      <c r="I641" s="245"/>
      <c r="J641" s="246">
        <f>ROUND(I641*H641,2)</f>
        <v>0</v>
      </c>
      <c r="K641" s="242" t="s">
        <v>127</v>
      </c>
      <c r="L641" s="39"/>
      <c r="M641" s="247" t="s">
        <v>1</v>
      </c>
      <c r="N641" s="248" t="s">
        <v>39</v>
      </c>
      <c r="O641" s="71"/>
      <c r="P641" s="188">
        <f>O641*H641</f>
        <v>0</v>
      </c>
      <c r="Q641" s="188">
        <v>0</v>
      </c>
      <c r="R641" s="188">
        <f>Q641*H641</f>
        <v>0</v>
      </c>
      <c r="S641" s="188">
        <v>0</v>
      </c>
      <c r="T641" s="189">
        <f>S641*H641</f>
        <v>0</v>
      </c>
      <c r="U641" s="34"/>
      <c r="V641" s="34"/>
      <c r="W641" s="34"/>
      <c r="X641" s="34"/>
      <c r="Y641" s="34"/>
      <c r="Z641" s="34"/>
      <c r="AA641" s="34"/>
      <c r="AB641" s="34"/>
      <c r="AC641" s="34"/>
      <c r="AD641" s="34"/>
      <c r="AE641" s="34"/>
      <c r="AR641" s="190" t="s">
        <v>531</v>
      </c>
      <c r="AT641" s="190" t="s">
        <v>221</v>
      </c>
      <c r="AU641" s="190" t="s">
        <v>82</v>
      </c>
      <c r="AY641" s="17" t="s">
        <v>122</v>
      </c>
      <c r="BE641" s="191">
        <f>IF(N641="základní",J641,0)</f>
        <v>0</v>
      </c>
      <c r="BF641" s="191">
        <f>IF(N641="snížená",J641,0)</f>
        <v>0</v>
      </c>
      <c r="BG641" s="191">
        <f>IF(N641="zákl. přenesená",J641,0)</f>
        <v>0</v>
      </c>
      <c r="BH641" s="191">
        <f>IF(N641="sníž. přenesená",J641,0)</f>
        <v>0</v>
      </c>
      <c r="BI641" s="191">
        <f>IF(N641="nulová",J641,0)</f>
        <v>0</v>
      </c>
      <c r="BJ641" s="17" t="s">
        <v>82</v>
      </c>
      <c r="BK641" s="191">
        <f>ROUND(I641*H641,2)</f>
        <v>0</v>
      </c>
      <c r="BL641" s="17" t="s">
        <v>531</v>
      </c>
      <c r="BM641" s="190" t="s">
        <v>600</v>
      </c>
    </row>
    <row r="642" spans="1:65" s="2" customFormat="1" ht="48.75">
      <c r="A642" s="34"/>
      <c r="B642" s="35"/>
      <c r="C642" s="36"/>
      <c r="D642" s="194" t="s">
        <v>141</v>
      </c>
      <c r="E642" s="36"/>
      <c r="F642" s="225" t="s">
        <v>601</v>
      </c>
      <c r="G642" s="36"/>
      <c r="H642" s="36"/>
      <c r="I642" s="226"/>
      <c r="J642" s="36"/>
      <c r="K642" s="36"/>
      <c r="L642" s="39"/>
      <c r="M642" s="227"/>
      <c r="N642" s="228"/>
      <c r="O642" s="71"/>
      <c r="P642" s="71"/>
      <c r="Q642" s="71"/>
      <c r="R642" s="71"/>
      <c r="S642" s="71"/>
      <c r="T642" s="72"/>
      <c r="U642" s="34"/>
      <c r="V642" s="34"/>
      <c r="W642" s="34"/>
      <c r="X642" s="34"/>
      <c r="Y642" s="34"/>
      <c r="Z642" s="34"/>
      <c r="AA642" s="34"/>
      <c r="AB642" s="34"/>
      <c r="AC642" s="34"/>
      <c r="AD642" s="34"/>
      <c r="AE642" s="34"/>
      <c r="AT642" s="17" t="s">
        <v>141</v>
      </c>
      <c r="AU642" s="17" t="s">
        <v>82</v>
      </c>
    </row>
    <row r="643" spans="1:65" s="12" customFormat="1" ht="11.25">
      <c r="B643" s="192"/>
      <c r="C643" s="193"/>
      <c r="D643" s="194" t="s">
        <v>131</v>
      </c>
      <c r="E643" s="195" t="s">
        <v>1</v>
      </c>
      <c r="F643" s="196" t="s">
        <v>602</v>
      </c>
      <c r="G643" s="193"/>
      <c r="H643" s="195" t="s">
        <v>1</v>
      </c>
      <c r="I643" s="197"/>
      <c r="J643" s="193"/>
      <c r="K643" s="193"/>
      <c r="L643" s="198"/>
      <c r="M643" s="199"/>
      <c r="N643" s="200"/>
      <c r="O643" s="200"/>
      <c r="P643" s="200"/>
      <c r="Q643" s="200"/>
      <c r="R643" s="200"/>
      <c r="S643" s="200"/>
      <c r="T643" s="201"/>
      <c r="AT643" s="202" t="s">
        <v>131</v>
      </c>
      <c r="AU643" s="202" t="s">
        <v>82</v>
      </c>
      <c r="AV643" s="12" t="s">
        <v>82</v>
      </c>
      <c r="AW643" s="12" t="s">
        <v>30</v>
      </c>
      <c r="AX643" s="12" t="s">
        <v>74</v>
      </c>
      <c r="AY643" s="202" t="s">
        <v>122</v>
      </c>
    </row>
    <row r="644" spans="1:65" s="12" customFormat="1" ht="11.25">
      <c r="B644" s="192"/>
      <c r="C644" s="193"/>
      <c r="D644" s="194" t="s">
        <v>131</v>
      </c>
      <c r="E644" s="195" t="s">
        <v>1</v>
      </c>
      <c r="F644" s="196" t="s">
        <v>296</v>
      </c>
      <c r="G644" s="193"/>
      <c r="H644" s="195" t="s">
        <v>1</v>
      </c>
      <c r="I644" s="197"/>
      <c r="J644" s="193"/>
      <c r="K644" s="193"/>
      <c r="L644" s="198"/>
      <c r="M644" s="199"/>
      <c r="N644" s="200"/>
      <c r="O644" s="200"/>
      <c r="P644" s="200"/>
      <c r="Q644" s="200"/>
      <c r="R644" s="200"/>
      <c r="S644" s="200"/>
      <c r="T644" s="201"/>
      <c r="AT644" s="202" t="s">
        <v>131</v>
      </c>
      <c r="AU644" s="202" t="s">
        <v>82</v>
      </c>
      <c r="AV644" s="12" t="s">
        <v>82</v>
      </c>
      <c r="AW644" s="12" t="s">
        <v>30</v>
      </c>
      <c r="AX644" s="12" t="s">
        <v>74</v>
      </c>
      <c r="AY644" s="202" t="s">
        <v>122</v>
      </c>
    </row>
    <row r="645" spans="1:65" s="13" customFormat="1" ht="11.25">
      <c r="B645" s="203"/>
      <c r="C645" s="204"/>
      <c r="D645" s="194" t="s">
        <v>131</v>
      </c>
      <c r="E645" s="205" t="s">
        <v>1</v>
      </c>
      <c r="F645" s="206" t="s">
        <v>603</v>
      </c>
      <c r="G645" s="204"/>
      <c r="H645" s="207">
        <v>0.104</v>
      </c>
      <c r="I645" s="208"/>
      <c r="J645" s="204"/>
      <c r="K645" s="204"/>
      <c r="L645" s="209"/>
      <c r="M645" s="210"/>
      <c r="N645" s="211"/>
      <c r="O645" s="211"/>
      <c r="P645" s="211"/>
      <c r="Q645" s="211"/>
      <c r="R645" s="211"/>
      <c r="S645" s="211"/>
      <c r="T645" s="212"/>
      <c r="AT645" s="213" t="s">
        <v>131</v>
      </c>
      <c r="AU645" s="213" t="s">
        <v>82</v>
      </c>
      <c r="AV645" s="13" t="s">
        <v>84</v>
      </c>
      <c r="AW645" s="13" t="s">
        <v>30</v>
      </c>
      <c r="AX645" s="13" t="s">
        <v>74</v>
      </c>
      <c r="AY645" s="213" t="s">
        <v>122</v>
      </c>
    </row>
    <row r="646" spans="1:65" s="12" customFormat="1" ht="11.25">
      <c r="B646" s="192"/>
      <c r="C646" s="193"/>
      <c r="D646" s="194" t="s">
        <v>131</v>
      </c>
      <c r="E646" s="195" t="s">
        <v>1</v>
      </c>
      <c r="F646" s="196" t="s">
        <v>239</v>
      </c>
      <c r="G646" s="193"/>
      <c r="H646" s="195" t="s">
        <v>1</v>
      </c>
      <c r="I646" s="197"/>
      <c r="J646" s="193"/>
      <c r="K646" s="193"/>
      <c r="L646" s="198"/>
      <c r="M646" s="199"/>
      <c r="N646" s="200"/>
      <c r="O646" s="200"/>
      <c r="P646" s="200"/>
      <c r="Q646" s="200"/>
      <c r="R646" s="200"/>
      <c r="S646" s="200"/>
      <c r="T646" s="201"/>
      <c r="AT646" s="202" t="s">
        <v>131</v>
      </c>
      <c r="AU646" s="202" t="s">
        <v>82</v>
      </c>
      <c r="AV646" s="12" t="s">
        <v>82</v>
      </c>
      <c r="AW646" s="12" t="s">
        <v>30</v>
      </c>
      <c r="AX646" s="12" t="s">
        <v>74</v>
      </c>
      <c r="AY646" s="202" t="s">
        <v>122</v>
      </c>
    </row>
    <row r="647" spans="1:65" s="13" customFormat="1" ht="11.25">
      <c r="B647" s="203"/>
      <c r="C647" s="204"/>
      <c r="D647" s="194" t="s">
        <v>131</v>
      </c>
      <c r="E647" s="205" t="s">
        <v>1</v>
      </c>
      <c r="F647" s="206" t="s">
        <v>603</v>
      </c>
      <c r="G647" s="204"/>
      <c r="H647" s="207">
        <v>0.104</v>
      </c>
      <c r="I647" s="208"/>
      <c r="J647" s="204"/>
      <c r="K647" s="204"/>
      <c r="L647" s="209"/>
      <c r="M647" s="210"/>
      <c r="N647" s="211"/>
      <c r="O647" s="211"/>
      <c r="P647" s="211"/>
      <c r="Q647" s="211"/>
      <c r="R647" s="211"/>
      <c r="S647" s="211"/>
      <c r="T647" s="212"/>
      <c r="AT647" s="213" t="s">
        <v>131</v>
      </c>
      <c r="AU647" s="213" t="s">
        <v>82</v>
      </c>
      <c r="AV647" s="13" t="s">
        <v>84</v>
      </c>
      <c r="AW647" s="13" t="s">
        <v>30</v>
      </c>
      <c r="AX647" s="13" t="s">
        <v>74</v>
      </c>
      <c r="AY647" s="213" t="s">
        <v>122</v>
      </c>
    </row>
    <row r="648" spans="1:65" s="12" customFormat="1" ht="11.25">
      <c r="B648" s="192"/>
      <c r="C648" s="193"/>
      <c r="D648" s="194" t="s">
        <v>131</v>
      </c>
      <c r="E648" s="195" t="s">
        <v>1</v>
      </c>
      <c r="F648" s="196" t="s">
        <v>186</v>
      </c>
      <c r="G648" s="193"/>
      <c r="H648" s="195" t="s">
        <v>1</v>
      </c>
      <c r="I648" s="197"/>
      <c r="J648" s="193"/>
      <c r="K648" s="193"/>
      <c r="L648" s="198"/>
      <c r="M648" s="199"/>
      <c r="N648" s="200"/>
      <c r="O648" s="200"/>
      <c r="P648" s="200"/>
      <c r="Q648" s="200"/>
      <c r="R648" s="200"/>
      <c r="S648" s="200"/>
      <c r="T648" s="201"/>
      <c r="AT648" s="202" t="s">
        <v>131</v>
      </c>
      <c r="AU648" s="202" t="s">
        <v>82</v>
      </c>
      <c r="AV648" s="12" t="s">
        <v>82</v>
      </c>
      <c r="AW648" s="12" t="s">
        <v>30</v>
      </c>
      <c r="AX648" s="12" t="s">
        <v>74</v>
      </c>
      <c r="AY648" s="202" t="s">
        <v>122</v>
      </c>
    </row>
    <row r="649" spans="1:65" s="13" customFormat="1" ht="11.25">
      <c r="B649" s="203"/>
      <c r="C649" s="204"/>
      <c r="D649" s="194" t="s">
        <v>131</v>
      </c>
      <c r="E649" s="205" t="s">
        <v>1</v>
      </c>
      <c r="F649" s="206" t="s">
        <v>603</v>
      </c>
      <c r="G649" s="204"/>
      <c r="H649" s="207">
        <v>0.104</v>
      </c>
      <c r="I649" s="208"/>
      <c r="J649" s="204"/>
      <c r="K649" s="204"/>
      <c r="L649" s="209"/>
      <c r="M649" s="210"/>
      <c r="N649" s="211"/>
      <c r="O649" s="211"/>
      <c r="P649" s="211"/>
      <c r="Q649" s="211"/>
      <c r="R649" s="211"/>
      <c r="S649" s="211"/>
      <c r="T649" s="212"/>
      <c r="AT649" s="213" t="s">
        <v>131</v>
      </c>
      <c r="AU649" s="213" t="s">
        <v>82</v>
      </c>
      <c r="AV649" s="13" t="s">
        <v>84</v>
      </c>
      <c r="AW649" s="13" t="s">
        <v>30</v>
      </c>
      <c r="AX649" s="13" t="s">
        <v>74</v>
      </c>
      <c r="AY649" s="213" t="s">
        <v>122</v>
      </c>
    </row>
    <row r="650" spans="1:65" s="12" customFormat="1" ht="11.25">
      <c r="B650" s="192"/>
      <c r="C650" s="193"/>
      <c r="D650" s="194" t="s">
        <v>131</v>
      </c>
      <c r="E650" s="195" t="s">
        <v>1</v>
      </c>
      <c r="F650" s="196" t="s">
        <v>298</v>
      </c>
      <c r="G650" s="193"/>
      <c r="H650" s="195" t="s">
        <v>1</v>
      </c>
      <c r="I650" s="197"/>
      <c r="J650" s="193"/>
      <c r="K650" s="193"/>
      <c r="L650" s="198"/>
      <c r="M650" s="199"/>
      <c r="N650" s="200"/>
      <c r="O650" s="200"/>
      <c r="P650" s="200"/>
      <c r="Q650" s="200"/>
      <c r="R650" s="200"/>
      <c r="S650" s="200"/>
      <c r="T650" s="201"/>
      <c r="AT650" s="202" t="s">
        <v>131</v>
      </c>
      <c r="AU650" s="202" t="s">
        <v>82</v>
      </c>
      <c r="AV650" s="12" t="s">
        <v>82</v>
      </c>
      <c r="AW650" s="12" t="s">
        <v>30</v>
      </c>
      <c r="AX650" s="12" t="s">
        <v>74</v>
      </c>
      <c r="AY650" s="202" t="s">
        <v>122</v>
      </c>
    </row>
    <row r="651" spans="1:65" s="13" customFormat="1" ht="11.25">
      <c r="B651" s="203"/>
      <c r="C651" s="204"/>
      <c r="D651" s="194" t="s">
        <v>131</v>
      </c>
      <c r="E651" s="205" t="s">
        <v>1</v>
      </c>
      <c r="F651" s="206" t="s">
        <v>603</v>
      </c>
      <c r="G651" s="204"/>
      <c r="H651" s="207">
        <v>0.104</v>
      </c>
      <c r="I651" s="208"/>
      <c r="J651" s="204"/>
      <c r="K651" s="204"/>
      <c r="L651" s="209"/>
      <c r="M651" s="210"/>
      <c r="N651" s="211"/>
      <c r="O651" s="211"/>
      <c r="P651" s="211"/>
      <c r="Q651" s="211"/>
      <c r="R651" s="211"/>
      <c r="S651" s="211"/>
      <c r="T651" s="212"/>
      <c r="AT651" s="213" t="s">
        <v>131</v>
      </c>
      <c r="AU651" s="213" t="s">
        <v>82</v>
      </c>
      <c r="AV651" s="13" t="s">
        <v>84</v>
      </c>
      <c r="AW651" s="13" t="s">
        <v>30</v>
      </c>
      <c r="AX651" s="13" t="s">
        <v>74</v>
      </c>
      <c r="AY651" s="213" t="s">
        <v>122</v>
      </c>
    </row>
    <row r="652" spans="1:65" s="12" customFormat="1" ht="11.25">
      <c r="B652" s="192"/>
      <c r="C652" s="193"/>
      <c r="D652" s="194" t="s">
        <v>131</v>
      </c>
      <c r="E652" s="195" t="s">
        <v>1</v>
      </c>
      <c r="F652" s="196" t="s">
        <v>299</v>
      </c>
      <c r="G652" s="193"/>
      <c r="H652" s="195" t="s">
        <v>1</v>
      </c>
      <c r="I652" s="197"/>
      <c r="J652" s="193"/>
      <c r="K652" s="193"/>
      <c r="L652" s="198"/>
      <c r="M652" s="199"/>
      <c r="N652" s="200"/>
      <c r="O652" s="200"/>
      <c r="P652" s="200"/>
      <c r="Q652" s="200"/>
      <c r="R652" s="200"/>
      <c r="S652" s="200"/>
      <c r="T652" s="201"/>
      <c r="AT652" s="202" t="s">
        <v>131</v>
      </c>
      <c r="AU652" s="202" t="s">
        <v>82</v>
      </c>
      <c r="AV652" s="12" t="s">
        <v>82</v>
      </c>
      <c r="AW652" s="12" t="s">
        <v>30</v>
      </c>
      <c r="AX652" s="12" t="s">
        <v>74</v>
      </c>
      <c r="AY652" s="202" t="s">
        <v>122</v>
      </c>
    </row>
    <row r="653" spans="1:65" s="13" customFormat="1" ht="11.25">
      <c r="B653" s="203"/>
      <c r="C653" s="204"/>
      <c r="D653" s="194" t="s">
        <v>131</v>
      </c>
      <c r="E653" s="205" t="s">
        <v>1</v>
      </c>
      <c r="F653" s="206" t="s">
        <v>604</v>
      </c>
      <c r="G653" s="204"/>
      <c r="H653" s="207">
        <v>9.6000000000000002E-2</v>
      </c>
      <c r="I653" s="208"/>
      <c r="J653" s="204"/>
      <c r="K653" s="204"/>
      <c r="L653" s="209"/>
      <c r="M653" s="210"/>
      <c r="N653" s="211"/>
      <c r="O653" s="211"/>
      <c r="P653" s="211"/>
      <c r="Q653" s="211"/>
      <c r="R653" s="211"/>
      <c r="S653" s="211"/>
      <c r="T653" s="212"/>
      <c r="AT653" s="213" t="s">
        <v>131</v>
      </c>
      <c r="AU653" s="213" t="s">
        <v>82</v>
      </c>
      <c r="AV653" s="13" t="s">
        <v>84</v>
      </c>
      <c r="AW653" s="13" t="s">
        <v>30</v>
      </c>
      <c r="AX653" s="13" t="s">
        <v>74</v>
      </c>
      <c r="AY653" s="213" t="s">
        <v>122</v>
      </c>
    </row>
    <row r="654" spans="1:65" s="12" customFormat="1" ht="11.25">
      <c r="B654" s="192"/>
      <c r="C654" s="193"/>
      <c r="D654" s="194" t="s">
        <v>131</v>
      </c>
      <c r="E654" s="195" t="s">
        <v>1</v>
      </c>
      <c r="F654" s="196" t="s">
        <v>605</v>
      </c>
      <c r="G654" s="193"/>
      <c r="H654" s="195" t="s">
        <v>1</v>
      </c>
      <c r="I654" s="197"/>
      <c r="J654" s="193"/>
      <c r="K654" s="193"/>
      <c r="L654" s="198"/>
      <c r="M654" s="199"/>
      <c r="N654" s="200"/>
      <c r="O654" s="200"/>
      <c r="P654" s="200"/>
      <c r="Q654" s="200"/>
      <c r="R654" s="200"/>
      <c r="S654" s="200"/>
      <c r="T654" s="201"/>
      <c r="AT654" s="202" t="s">
        <v>131</v>
      </c>
      <c r="AU654" s="202" t="s">
        <v>82</v>
      </c>
      <c r="AV654" s="12" t="s">
        <v>82</v>
      </c>
      <c r="AW654" s="12" t="s">
        <v>30</v>
      </c>
      <c r="AX654" s="12" t="s">
        <v>74</v>
      </c>
      <c r="AY654" s="202" t="s">
        <v>122</v>
      </c>
    </row>
    <row r="655" spans="1:65" s="13" customFormat="1" ht="11.25">
      <c r="B655" s="203"/>
      <c r="C655" s="204"/>
      <c r="D655" s="194" t="s">
        <v>131</v>
      </c>
      <c r="E655" s="205" t="s">
        <v>1</v>
      </c>
      <c r="F655" s="206" t="s">
        <v>606</v>
      </c>
      <c r="G655" s="204"/>
      <c r="H655" s="207">
        <v>6.2E-2</v>
      </c>
      <c r="I655" s="208"/>
      <c r="J655" s="204"/>
      <c r="K655" s="204"/>
      <c r="L655" s="209"/>
      <c r="M655" s="210"/>
      <c r="N655" s="211"/>
      <c r="O655" s="211"/>
      <c r="P655" s="211"/>
      <c r="Q655" s="211"/>
      <c r="R655" s="211"/>
      <c r="S655" s="211"/>
      <c r="T655" s="212"/>
      <c r="AT655" s="213" t="s">
        <v>131</v>
      </c>
      <c r="AU655" s="213" t="s">
        <v>82</v>
      </c>
      <c r="AV655" s="13" t="s">
        <v>84</v>
      </c>
      <c r="AW655" s="13" t="s">
        <v>30</v>
      </c>
      <c r="AX655" s="13" t="s">
        <v>74</v>
      </c>
      <c r="AY655" s="213" t="s">
        <v>122</v>
      </c>
    </row>
    <row r="656" spans="1:65" s="12" customFormat="1" ht="11.25">
      <c r="B656" s="192"/>
      <c r="C656" s="193"/>
      <c r="D656" s="194" t="s">
        <v>131</v>
      </c>
      <c r="E656" s="195" t="s">
        <v>1</v>
      </c>
      <c r="F656" s="196" t="s">
        <v>162</v>
      </c>
      <c r="G656" s="193"/>
      <c r="H656" s="195" t="s">
        <v>1</v>
      </c>
      <c r="I656" s="197"/>
      <c r="J656" s="193"/>
      <c r="K656" s="193"/>
      <c r="L656" s="198"/>
      <c r="M656" s="199"/>
      <c r="N656" s="200"/>
      <c r="O656" s="200"/>
      <c r="P656" s="200"/>
      <c r="Q656" s="200"/>
      <c r="R656" s="200"/>
      <c r="S656" s="200"/>
      <c r="T656" s="201"/>
      <c r="AT656" s="202" t="s">
        <v>131</v>
      </c>
      <c r="AU656" s="202" t="s">
        <v>82</v>
      </c>
      <c r="AV656" s="12" t="s">
        <v>82</v>
      </c>
      <c r="AW656" s="12" t="s">
        <v>30</v>
      </c>
      <c r="AX656" s="12" t="s">
        <v>74</v>
      </c>
      <c r="AY656" s="202" t="s">
        <v>122</v>
      </c>
    </row>
    <row r="657" spans="1:51" s="13" customFormat="1" ht="11.25">
      <c r="B657" s="203"/>
      <c r="C657" s="204"/>
      <c r="D657" s="194" t="s">
        <v>131</v>
      </c>
      <c r="E657" s="205" t="s">
        <v>1</v>
      </c>
      <c r="F657" s="206" t="s">
        <v>607</v>
      </c>
      <c r="G657" s="204"/>
      <c r="H657" s="207">
        <v>1.2999999999999999E-2</v>
      </c>
      <c r="I657" s="208"/>
      <c r="J657" s="204"/>
      <c r="K657" s="204"/>
      <c r="L657" s="209"/>
      <c r="M657" s="210"/>
      <c r="N657" s="211"/>
      <c r="O657" s="211"/>
      <c r="P657" s="211"/>
      <c r="Q657" s="211"/>
      <c r="R657" s="211"/>
      <c r="S657" s="211"/>
      <c r="T657" s="212"/>
      <c r="AT657" s="213" t="s">
        <v>131</v>
      </c>
      <c r="AU657" s="213" t="s">
        <v>82</v>
      </c>
      <c r="AV657" s="13" t="s">
        <v>84</v>
      </c>
      <c r="AW657" s="13" t="s">
        <v>30</v>
      </c>
      <c r="AX657" s="13" t="s">
        <v>74</v>
      </c>
      <c r="AY657" s="213" t="s">
        <v>122</v>
      </c>
    </row>
    <row r="658" spans="1:51" s="14" customFormat="1" ht="11.25">
      <c r="B658" s="214"/>
      <c r="C658" s="215"/>
      <c r="D658" s="194" t="s">
        <v>131</v>
      </c>
      <c r="E658" s="216" t="s">
        <v>1</v>
      </c>
      <c r="F658" s="217" t="s">
        <v>134</v>
      </c>
      <c r="G658" s="215"/>
      <c r="H658" s="218">
        <v>0.58700000000000008</v>
      </c>
      <c r="I658" s="219"/>
      <c r="J658" s="215"/>
      <c r="K658" s="215"/>
      <c r="L658" s="220"/>
      <c r="M658" s="249"/>
      <c r="N658" s="250"/>
      <c r="O658" s="250"/>
      <c r="P658" s="250"/>
      <c r="Q658" s="250"/>
      <c r="R658" s="250"/>
      <c r="S658" s="250"/>
      <c r="T658" s="251"/>
      <c r="AT658" s="224" t="s">
        <v>131</v>
      </c>
      <c r="AU658" s="224" t="s">
        <v>82</v>
      </c>
      <c r="AV658" s="14" t="s">
        <v>129</v>
      </c>
      <c r="AW658" s="14" t="s">
        <v>30</v>
      </c>
      <c r="AX658" s="14" t="s">
        <v>82</v>
      </c>
      <c r="AY658" s="224" t="s">
        <v>122</v>
      </c>
    </row>
    <row r="659" spans="1:51" s="2" customFormat="1" ht="6.95" customHeight="1">
      <c r="A659" s="34"/>
      <c r="B659" s="54"/>
      <c r="C659" s="55"/>
      <c r="D659" s="55"/>
      <c r="E659" s="55"/>
      <c r="F659" s="55"/>
      <c r="G659" s="55"/>
      <c r="H659" s="55"/>
      <c r="I659" s="55"/>
      <c r="J659" s="55"/>
      <c r="K659" s="55"/>
      <c r="L659" s="39"/>
      <c r="M659" s="34"/>
      <c r="O659" s="34"/>
      <c r="P659" s="34"/>
      <c r="Q659" s="34"/>
      <c r="R659" s="34"/>
      <c r="S659" s="34"/>
      <c r="T659" s="34"/>
      <c r="U659" s="34"/>
      <c r="V659" s="34"/>
      <c r="W659" s="34"/>
      <c r="X659" s="34"/>
      <c r="Y659" s="34"/>
      <c r="Z659" s="34"/>
      <c r="AA659" s="34"/>
      <c r="AB659" s="34"/>
      <c r="AC659" s="34"/>
      <c r="AD659" s="34"/>
      <c r="AE659" s="34"/>
    </row>
  </sheetData>
  <sheetProtection password="CF50" sheet="1" objects="1" scenarios="1" formatColumns="0" formatRows="0" autoFilter="0"/>
  <autoFilter ref="C120:K658"/>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31"/>
  <sheetViews>
    <sheetView showGridLines="0" topLeftCell="A101" workbookViewId="0">
      <selection activeCell="I131" sqref="I131"/>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7" t="s">
        <v>87</v>
      </c>
    </row>
    <row r="3" spans="1:46" s="1" customFormat="1" ht="6.95" customHeight="1">
      <c r="B3" s="108"/>
      <c r="C3" s="109"/>
      <c r="D3" s="109"/>
      <c r="E3" s="109"/>
      <c r="F3" s="109"/>
      <c r="G3" s="109"/>
      <c r="H3" s="109"/>
      <c r="I3" s="109"/>
      <c r="J3" s="109"/>
      <c r="K3" s="109"/>
      <c r="L3" s="20"/>
      <c r="AT3" s="17" t="s">
        <v>84</v>
      </c>
    </row>
    <row r="4" spans="1:46" s="1" customFormat="1" ht="24.95" customHeight="1">
      <c r="B4" s="20"/>
      <c r="D4" s="110" t="s">
        <v>94</v>
      </c>
      <c r="L4" s="20"/>
      <c r="M4" s="111" t="s">
        <v>10</v>
      </c>
      <c r="AT4" s="17" t="s">
        <v>4</v>
      </c>
    </row>
    <row r="5" spans="1:46" s="1" customFormat="1" ht="6.95" customHeight="1">
      <c r="B5" s="20"/>
      <c r="L5" s="20"/>
    </row>
    <row r="6" spans="1:46" s="1" customFormat="1" ht="12" customHeight="1">
      <c r="B6" s="20"/>
      <c r="D6" s="112" t="s">
        <v>15</v>
      </c>
      <c r="L6" s="20"/>
    </row>
    <row r="7" spans="1:46" s="1" customFormat="1" ht="16.5" customHeight="1">
      <c r="B7" s="20"/>
      <c r="E7" s="293" t="str">
        <f>'Rekapitulace stavby'!K6</f>
        <v>Oprava výhybek v žst. Bakov nad Jizerou</v>
      </c>
      <c r="F7" s="294"/>
      <c r="G7" s="294"/>
      <c r="H7" s="294"/>
      <c r="L7" s="20"/>
    </row>
    <row r="8" spans="1:46" s="2" customFormat="1" ht="12" customHeight="1">
      <c r="A8" s="34"/>
      <c r="B8" s="39"/>
      <c r="C8" s="34"/>
      <c r="D8" s="112" t="s">
        <v>95</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5" t="s">
        <v>608</v>
      </c>
      <c r="F9" s="296"/>
      <c r="G9" s="296"/>
      <c r="H9" s="296"/>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17</v>
      </c>
      <c r="E11" s="34"/>
      <c r="F11" s="113" t="s">
        <v>1</v>
      </c>
      <c r="G11" s="34"/>
      <c r="H11" s="34"/>
      <c r="I11" s="112" t="s">
        <v>18</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19</v>
      </c>
      <c r="E12" s="34"/>
      <c r="F12" s="113" t="s">
        <v>20</v>
      </c>
      <c r="G12" s="34"/>
      <c r="H12" s="34"/>
      <c r="I12" s="112" t="s">
        <v>21</v>
      </c>
      <c r="J12" s="114" t="str">
        <f>'Rekapitulace stavby'!AN8</f>
        <v>12. 12. 2022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23</v>
      </c>
      <c r="E14" s="34"/>
      <c r="F14" s="34"/>
      <c r="G14" s="34"/>
      <c r="H14" s="34"/>
      <c r="I14" s="112" t="s">
        <v>24</v>
      </c>
      <c r="J14" s="113"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25</v>
      </c>
      <c r="F15" s="34"/>
      <c r="G15" s="34"/>
      <c r="H15" s="34"/>
      <c r="I15" s="112" t="s">
        <v>26</v>
      </c>
      <c r="J15" s="113"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24</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7" t="str">
        <f>'Rekapitulace stavby'!E14</f>
        <v>Vyplň údaj</v>
      </c>
      <c r="F18" s="298"/>
      <c r="G18" s="298"/>
      <c r="H18" s="298"/>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24</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24</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32</v>
      </c>
      <c r="F24" s="34"/>
      <c r="G24" s="34"/>
      <c r="H24" s="34"/>
      <c r="I24" s="112" t="s">
        <v>26</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33</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299" t="s">
        <v>1</v>
      </c>
      <c r="F27" s="299"/>
      <c r="G27" s="299"/>
      <c r="H27" s="299"/>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34</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36</v>
      </c>
      <c r="G32" s="34"/>
      <c r="H32" s="34"/>
      <c r="I32" s="121" t="s">
        <v>35</v>
      </c>
      <c r="J32" s="121" t="s">
        <v>37</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38</v>
      </c>
      <c r="E33" s="112" t="s">
        <v>39</v>
      </c>
      <c r="F33" s="123">
        <f>ROUND((SUM(BE121:BE430)),  2)</f>
        <v>0</v>
      </c>
      <c r="G33" s="34"/>
      <c r="H33" s="34"/>
      <c r="I33" s="124">
        <v>0.21</v>
      </c>
      <c r="J33" s="123">
        <f>ROUND(((SUM(BE121:BE430))*I33),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40</v>
      </c>
      <c r="F34" s="123">
        <f>ROUND((SUM(BF121:BF430)),  2)</f>
        <v>0</v>
      </c>
      <c r="G34" s="34"/>
      <c r="H34" s="34"/>
      <c r="I34" s="124">
        <v>0.15</v>
      </c>
      <c r="J34" s="123">
        <f>ROUND(((SUM(BF121:BF430))*I34),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41</v>
      </c>
      <c r="F35" s="123">
        <f>ROUND((SUM(BG121:BG430)),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42</v>
      </c>
      <c r="F36" s="123">
        <f>ROUND((SUM(BH121:BH430)),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43</v>
      </c>
      <c r="F37" s="123">
        <f>ROUND((SUM(BI121:BI430)),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44</v>
      </c>
      <c r="E39" s="127"/>
      <c r="F39" s="127"/>
      <c r="G39" s="128" t="s">
        <v>45</v>
      </c>
      <c r="H39" s="129" t="s">
        <v>46</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47</v>
      </c>
      <c r="E50" s="133"/>
      <c r="F50" s="133"/>
      <c r="G50" s="132" t="s">
        <v>48</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49</v>
      </c>
      <c r="E61" s="135"/>
      <c r="F61" s="136" t="s">
        <v>50</v>
      </c>
      <c r="G61" s="134" t="s">
        <v>49</v>
      </c>
      <c r="H61" s="135"/>
      <c r="I61" s="135"/>
      <c r="J61" s="137" t="s">
        <v>50</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51</v>
      </c>
      <c r="E65" s="138"/>
      <c r="F65" s="138"/>
      <c r="G65" s="132" t="s">
        <v>52</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49</v>
      </c>
      <c r="E76" s="135"/>
      <c r="F76" s="136" t="s">
        <v>50</v>
      </c>
      <c r="G76" s="134" t="s">
        <v>49</v>
      </c>
      <c r="H76" s="135"/>
      <c r="I76" s="135"/>
      <c r="J76" s="137" t="s">
        <v>50</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97</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15</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0" t="str">
        <f>E7</f>
        <v>Oprava výhybek v žst. Bakov nad Jizerou</v>
      </c>
      <c r="F85" s="301"/>
      <c r="G85" s="301"/>
      <c r="H85" s="301"/>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95</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2" t="str">
        <f>E9</f>
        <v>SO 02 - žst.Zálučí</v>
      </c>
      <c r="F87" s="302"/>
      <c r="G87" s="302"/>
      <c r="H87" s="302"/>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19</v>
      </c>
      <c r="D89" s="36"/>
      <c r="E89" s="36"/>
      <c r="F89" s="27" t="str">
        <f>F12</f>
        <v xml:space="preserve"> </v>
      </c>
      <c r="G89" s="36"/>
      <c r="H89" s="36"/>
      <c r="I89" s="29" t="s">
        <v>21</v>
      </c>
      <c r="J89" s="66" t="str">
        <f>IF(J12="","",J12)</f>
        <v>12. 12. 2022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23</v>
      </c>
      <c r="D91" s="36"/>
      <c r="E91" s="36"/>
      <c r="F91" s="27" t="str">
        <f>E15</f>
        <v>Zimola Bohumil</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Novotný Jan</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98</v>
      </c>
      <c r="D94" s="144"/>
      <c r="E94" s="144"/>
      <c r="F94" s="144"/>
      <c r="G94" s="144"/>
      <c r="H94" s="144"/>
      <c r="I94" s="144"/>
      <c r="J94" s="145" t="s">
        <v>99</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100</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101</v>
      </c>
    </row>
    <row r="97" spans="1:31" s="9" customFormat="1" ht="24.95" customHeight="1">
      <c r="B97" s="147"/>
      <c r="C97" s="148"/>
      <c r="D97" s="149" t="s">
        <v>102</v>
      </c>
      <c r="E97" s="150"/>
      <c r="F97" s="150"/>
      <c r="G97" s="150"/>
      <c r="H97" s="150"/>
      <c r="I97" s="150"/>
      <c r="J97" s="151">
        <f>J122</f>
        <v>0</v>
      </c>
      <c r="K97" s="148"/>
      <c r="L97" s="152"/>
    </row>
    <row r="98" spans="1:31" s="9" customFormat="1" ht="24.95" customHeight="1">
      <c r="B98" s="147"/>
      <c r="C98" s="148"/>
      <c r="D98" s="149" t="s">
        <v>103</v>
      </c>
      <c r="E98" s="150"/>
      <c r="F98" s="150"/>
      <c r="G98" s="150"/>
      <c r="H98" s="150"/>
      <c r="I98" s="150"/>
      <c r="J98" s="151">
        <f>J130</f>
        <v>0</v>
      </c>
      <c r="K98" s="148"/>
      <c r="L98" s="152"/>
    </row>
    <row r="99" spans="1:31" s="9" customFormat="1" ht="24.95" customHeight="1">
      <c r="B99" s="147"/>
      <c r="C99" s="148"/>
      <c r="D99" s="149" t="s">
        <v>104</v>
      </c>
      <c r="E99" s="150"/>
      <c r="F99" s="150"/>
      <c r="G99" s="150"/>
      <c r="H99" s="150"/>
      <c r="I99" s="150"/>
      <c r="J99" s="151">
        <f>J178</f>
        <v>0</v>
      </c>
      <c r="K99" s="148"/>
      <c r="L99" s="152"/>
    </row>
    <row r="100" spans="1:31" s="9" customFormat="1" ht="24.95" customHeight="1">
      <c r="B100" s="147"/>
      <c r="C100" s="148"/>
      <c r="D100" s="149" t="s">
        <v>105</v>
      </c>
      <c r="E100" s="150"/>
      <c r="F100" s="150"/>
      <c r="G100" s="150"/>
      <c r="H100" s="150"/>
      <c r="I100" s="150"/>
      <c r="J100" s="151">
        <f>J360</f>
        <v>0</v>
      </c>
      <c r="K100" s="148"/>
      <c r="L100" s="152"/>
    </row>
    <row r="101" spans="1:31" s="9" customFormat="1" ht="24.95" customHeight="1">
      <c r="B101" s="147"/>
      <c r="C101" s="148"/>
      <c r="D101" s="149" t="s">
        <v>106</v>
      </c>
      <c r="E101" s="150"/>
      <c r="F101" s="150"/>
      <c r="G101" s="150"/>
      <c r="H101" s="150"/>
      <c r="I101" s="150"/>
      <c r="J101" s="151">
        <f>J391</f>
        <v>0</v>
      </c>
      <c r="K101" s="148"/>
      <c r="L101" s="152"/>
    </row>
    <row r="102" spans="1:31"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107</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15</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00" t="str">
        <f>E7</f>
        <v>Oprava výhybek v žst. Bakov nad Jizerou</v>
      </c>
      <c r="F111" s="301"/>
      <c r="G111" s="301"/>
      <c r="H111" s="301"/>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95</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2" t="str">
        <f>E9</f>
        <v>SO 02 - žst.Zálučí</v>
      </c>
      <c r="F113" s="302"/>
      <c r="G113" s="302"/>
      <c r="H113" s="302"/>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19</v>
      </c>
      <c r="D115" s="36"/>
      <c r="E115" s="36"/>
      <c r="F115" s="27" t="str">
        <f>F12</f>
        <v xml:space="preserve"> </v>
      </c>
      <c r="G115" s="36"/>
      <c r="H115" s="36"/>
      <c r="I115" s="29" t="s">
        <v>21</v>
      </c>
      <c r="J115" s="66" t="str">
        <f>IF(J12="","",J12)</f>
        <v>12. 12. 2022</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23</v>
      </c>
      <c r="D117" s="36"/>
      <c r="E117" s="36"/>
      <c r="F117" s="27" t="str">
        <f>E15</f>
        <v>Zimola Bohumil</v>
      </c>
      <c r="G117" s="36"/>
      <c r="H117" s="36"/>
      <c r="I117" s="29" t="s">
        <v>29</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27</v>
      </c>
      <c r="D118" s="36"/>
      <c r="E118" s="36"/>
      <c r="F118" s="27" t="str">
        <f>IF(E18="","",E18)</f>
        <v>Vyplň údaj</v>
      </c>
      <c r="G118" s="36"/>
      <c r="H118" s="36"/>
      <c r="I118" s="29" t="s">
        <v>31</v>
      </c>
      <c r="J118" s="32" t="str">
        <f>E24</f>
        <v>Novotný Jan</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0" customFormat="1" ht="29.25" customHeight="1">
      <c r="A120" s="153"/>
      <c r="B120" s="154"/>
      <c r="C120" s="155" t="s">
        <v>108</v>
      </c>
      <c r="D120" s="156" t="s">
        <v>59</v>
      </c>
      <c r="E120" s="156" t="s">
        <v>55</v>
      </c>
      <c r="F120" s="156" t="s">
        <v>56</v>
      </c>
      <c r="G120" s="156" t="s">
        <v>109</v>
      </c>
      <c r="H120" s="156" t="s">
        <v>110</v>
      </c>
      <c r="I120" s="156" t="s">
        <v>111</v>
      </c>
      <c r="J120" s="156" t="s">
        <v>99</v>
      </c>
      <c r="K120" s="157" t="s">
        <v>112</v>
      </c>
      <c r="L120" s="158"/>
      <c r="M120" s="75" t="s">
        <v>1</v>
      </c>
      <c r="N120" s="76" t="s">
        <v>38</v>
      </c>
      <c r="O120" s="76" t="s">
        <v>113</v>
      </c>
      <c r="P120" s="76" t="s">
        <v>114</v>
      </c>
      <c r="Q120" s="76" t="s">
        <v>115</v>
      </c>
      <c r="R120" s="76" t="s">
        <v>116</v>
      </c>
      <c r="S120" s="76" t="s">
        <v>117</v>
      </c>
      <c r="T120" s="77" t="s">
        <v>118</v>
      </c>
      <c r="U120" s="153"/>
      <c r="V120" s="153"/>
      <c r="W120" s="153"/>
      <c r="X120" s="153"/>
      <c r="Y120" s="153"/>
      <c r="Z120" s="153"/>
      <c r="AA120" s="153"/>
      <c r="AB120" s="153"/>
      <c r="AC120" s="153"/>
      <c r="AD120" s="153"/>
      <c r="AE120" s="153"/>
    </row>
    <row r="121" spans="1:65" s="2" customFormat="1" ht="22.9" customHeight="1">
      <c r="A121" s="34"/>
      <c r="B121" s="35"/>
      <c r="C121" s="82" t="s">
        <v>119</v>
      </c>
      <c r="D121" s="36"/>
      <c r="E121" s="36"/>
      <c r="F121" s="36"/>
      <c r="G121" s="36"/>
      <c r="H121" s="36"/>
      <c r="I121" s="36"/>
      <c r="J121" s="159">
        <f>BK121</f>
        <v>0</v>
      </c>
      <c r="K121" s="36"/>
      <c r="L121" s="39"/>
      <c r="M121" s="78"/>
      <c r="N121" s="160"/>
      <c r="O121" s="79"/>
      <c r="P121" s="161">
        <f>P122+P130+P178+P360+P391</f>
        <v>0</v>
      </c>
      <c r="Q121" s="79"/>
      <c r="R121" s="161">
        <f>R122+R130+R178+R360+R391</f>
        <v>1536.6801000000003</v>
      </c>
      <c r="S121" s="79"/>
      <c r="T121" s="162">
        <f>T122+T130+T178+T360+T391</f>
        <v>0</v>
      </c>
      <c r="U121" s="34"/>
      <c r="V121" s="34"/>
      <c r="W121" s="34"/>
      <c r="X121" s="34"/>
      <c r="Y121" s="34"/>
      <c r="Z121" s="34"/>
      <c r="AA121" s="34"/>
      <c r="AB121" s="34"/>
      <c r="AC121" s="34"/>
      <c r="AD121" s="34"/>
      <c r="AE121" s="34"/>
      <c r="AT121" s="17" t="s">
        <v>73</v>
      </c>
      <c r="AU121" s="17" t="s">
        <v>101</v>
      </c>
      <c r="BK121" s="163">
        <f>BK122+BK130+BK178+BK360+BK391</f>
        <v>0</v>
      </c>
    </row>
    <row r="122" spans="1:65" s="11" customFormat="1" ht="25.9" customHeight="1">
      <c r="B122" s="164"/>
      <c r="C122" s="165"/>
      <c r="D122" s="166" t="s">
        <v>73</v>
      </c>
      <c r="E122" s="167" t="s">
        <v>120</v>
      </c>
      <c r="F122" s="167" t="s">
        <v>121</v>
      </c>
      <c r="G122" s="165"/>
      <c r="H122" s="165"/>
      <c r="I122" s="168"/>
      <c r="J122" s="169">
        <f>BK122</f>
        <v>0</v>
      </c>
      <c r="K122" s="165"/>
      <c r="L122" s="170"/>
      <c r="M122" s="171"/>
      <c r="N122" s="172"/>
      <c r="O122" s="172"/>
      <c r="P122" s="173">
        <f>SUM(P123:P129)</f>
        <v>0</v>
      </c>
      <c r="Q122" s="172"/>
      <c r="R122" s="173">
        <f>SUM(R123:R129)</f>
        <v>0.89776</v>
      </c>
      <c r="S122" s="172"/>
      <c r="T122" s="174">
        <f>SUM(T123:T129)</f>
        <v>0</v>
      </c>
      <c r="AR122" s="175" t="s">
        <v>82</v>
      </c>
      <c r="AT122" s="176" t="s">
        <v>73</v>
      </c>
      <c r="AU122" s="176" t="s">
        <v>74</v>
      </c>
      <c r="AY122" s="175" t="s">
        <v>122</v>
      </c>
      <c r="BK122" s="177">
        <f>SUM(BK123:BK129)</f>
        <v>0</v>
      </c>
    </row>
    <row r="123" spans="1:65" s="2" customFormat="1" ht="24.2" customHeight="1">
      <c r="A123" s="34"/>
      <c r="B123" s="35"/>
      <c r="C123" s="178" t="s">
        <v>84</v>
      </c>
      <c r="D123" s="178" t="s">
        <v>123</v>
      </c>
      <c r="E123" s="179" t="s">
        <v>609</v>
      </c>
      <c r="F123" s="180" t="s">
        <v>610</v>
      </c>
      <c r="G123" s="181" t="s">
        <v>126</v>
      </c>
      <c r="H123" s="182">
        <v>4</v>
      </c>
      <c r="I123" s="303"/>
      <c r="J123" s="184">
        <f>ROUND(I123*H123,2)</f>
        <v>0</v>
      </c>
      <c r="K123" s="180" t="s">
        <v>127</v>
      </c>
      <c r="L123" s="185"/>
      <c r="M123" s="186" t="s">
        <v>1</v>
      </c>
      <c r="N123" s="187" t="s">
        <v>39</v>
      </c>
      <c r="O123" s="71"/>
      <c r="P123" s="188">
        <f>O123*H123</f>
        <v>0</v>
      </c>
      <c r="Q123" s="188">
        <v>0.22444</v>
      </c>
      <c r="R123" s="188">
        <f>Q123*H123</f>
        <v>0.89776</v>
      </c>
      <c r="S123" s="188">
        <v>0</v>
      </c>
      <c r="T123" s="189">
        <f>S123*H123</f>
        <v>0</v>
      </c>
      <c r="U123" s="34"/>
      <c r="V123" s="34"/>
      <c r="W123" s="34"/>
      <c r="X123" s="34"/>
      <c r="Y123" s="34"/>
      <c r="Z123" s="34"/>
      <c r="AA123" s="34"/>
      <c r="AB123" s="34"/>
      <c r="AC123" s="34"/>
      <c r="AD123" s="34"/>
      <c r="AE123" s="34"/>
      <c r="AR123" s="190" t="s">
        <v>128</v>
      </c>
      <c r="AT123" s="190" t="s">
        <v>123</v>
      </c>
      <c r="AU123" s="190" t="s">
        <v>82</v>
      </c>
      <c r="AY123" s="17" t="s">
        <v>122</v>
      </c>
      <c r="BE123" s="191">
        <f>IF(N123="základní",J123,0)</f>
        <v>0</v>
      </c>
      <c r="BF123" s="191">
        <f>IF(N123="snížená",J123,0)</f>
        <v>0</v>
      </c>
      <c r="BG123" s="191">
        <f>IF(N123="zákl. přenesená",J123,0)</f>
        <v>0</v>
      </c>
      <c r="BH123" s="191">
        <f>IF(N123="sníž. přenesená",J123,0)</f>
        <v>0</v>
      </c>
      <c r="BI123" s="191">
        <f>IF(N123="nulová",J123,0)</f>
        <v>0</v>
      </c>
      <c r="BJ123" s="17" t="s">
        <v>82</v>
      </c>
      <c r="BK123" s="191">
        <f>ROUND(I123*H123,2)</f>
        <v>0</v>
      </c>
      <c r="BL123" s="17" t="s">
        <v>129</v>
      </c>
      <c r="BM123" s="190" t="s">
        <v>611</v>
      </c>
    </row>
    <row r="124" spans="1:65" s="12" customFormat="1" ht="11.25">
      <c r="B124" s="192"/>
      <c r="C124" s="193"/>
      <c r="D124" s="194" t="s">
        <v>131</v>
      </c>
      <c r="E124" s="195" t="s">
        <v>1</v>
      </c>
      <c r="F124" s="196" t="s">
        <v>612</v>
      </c>
      <c r="G124" s="193"/>
      <c r="H124" s="195" t="s">
        <v>1</v>
      </c>
      <c r="I124" s="197"/>
      <c r="J124" s="193"/>
      <c r="K124" s="193"/>
      <c r="L124" s="198"/>
      <c r="M124" s="199"/>
      <c r="N124" s="200"/>
      <c r="O124" s="200"/>
      <c r="P124" s="200"/>
      <c r="Q124" s="200"/>
      <c r="R124" s="200"/>
      <c r="S124" s="200"/>
      <c r="T124" s="201"/>
      <c r="AT124" s="202" t="s">
        <v>131</v>
      </c>
      <c r="AU124" s="202" t="s">
        <v>82</v>
      </c>
      <c r="AV124" s="12" t="s">
        <v>82</v>
      </c>
      <c r="AW124" s="12" t="s">
        <v>30</v>
      </c>
      <c r="AX124" s="12" t="s">
        <v>74</v>
      </c>
      <c r="AY124" s="202" t="s">
        <v>122</v>
      </c>
    </row>
    <row r="125" spans="1:65" s="13" customFormat="1" ht="11.25">
      <c r="B125" s="203"/>
      <c r="C125" s="204"/>
      <c r="D125" s="194" t="s">
        <v>131</v>
      </c>
      <c r="E125" s="205" t="s">
        <v>1</v>
      </c>
      <c r="F125" s="206" t="s">
        <v>84</v>
      </c>
      <c r="G125" s="204"/>
      <c r="H125" s="207">
        <v>2</v>
      </c>
      <c r="I125" s="208"/>
      <c r="J125" s="204"/>
      <c r="K125" s="204"/>
      <c r="L125" s="209"/>
      <c r="M125" s="210"/>
      <c r="N125" s="211"/>
      <c r="O125" s="211"/>
      <c r="P125" s="211"/>
      <c r="Q125" s="211"/>
      <c r="R125" s="211"/>
      <c r="S125" s="211"/>
      <c r="T125" s="212"/>
      <c r="AT125" s="213" t="s">
        <v>131</v>
      </c>
      <c r="AU125" s="213" t="s">
        <v>82</v>
      </c>
      <c r="AV125" s="13" t="s">
        <v>84</v>
      </c>
      <c r="AW125" s="13" t="s">
        <v>30</v>
      </c>
      <c r="AX125" s="13" t="s">
        <v>74</v>
      </c>
      <c r="AY125" s="213" t="s">
        <v>122</v>
      </c>
    </row>
    <row r="126" spans="1:65" s="12" customFormat="1" ht="11.25">
      <c r="B126" s="192"/>
      <c r="C126" s="193"/>
      <c r="D126" s="194" t="s">
        <v>131</v>
      </c>
      <c r="E126" s="195" t="s">
        <v>1</v>
      </c>
      <c r="F126" s="196" t="s">
        <v>613</v>
      </c>
      <c r="G126" s="193"/>
      <c r="H126" s="195" t="s">
        <v>1</v>
      </c>
      <c r="I126" s="197"/>
      <c r="J126" s="193"/>
      <c r="K126" s="193"/>
      <c r="L126" s="198"/>
      <c r="M126" s="199"/>
      <c r="N126" s="200"/>
      <c r="O126" s="200"/>
      <c r="P126" s="200"/>
      <c r="Q126" s="200"/>
      <c r="R126" s="200"/>
      <c r="S126" s="200"/>
      <c r="T126" s="201"/>
      <c r="AT126" s="202" t="s">
        <v>131</v>
      </c>
      <c r="AU126" s="202" t="s">
        <v>82</v>
      </c>
      <c r="AV126" s="12" t="s">
        <v>82</v>
      </c>
      <c r="AW126" s="12" t="s">
        <v>30</v>
      </c>
      <c r="AX126" s="12" t="s">
        <v>74</v>
      </c>
      <c r="AY126" s="202" t="s">
        <v>122</v>
      </c>
    </row>
    <row r="127" spans="1:65" s="13" customFormat="1" ht="11.25">
      <c r="B127" s="203"/>
      <c r="C127" s="204"/>
      <c r="D127" s="194" t="s">
        <v>131</v>
      </c>
      <c r="E127" s="205" t="s">
        <v>1</v>
      </c>
      <c r="F127" s="206" t="s">
        <v>84</v>
      </c>
      <c r="G127" s="204"/>
      <c r="H127" s="207">
        <v>2</v>
      </c>
      <c r="I127" s="208"/>
      <c r="J127" s="204"/>
      <c r="K127" s="204"/>
      <c r="L127" s="209"/>
      <c r="M127" s="210"/>
      <c r="N127" s="211"/>
      <c r="O127" s="211"/>
      <c r="P127" s="211"/>
      <c r="Q127" s="211"/>
      <c r="R127" s="211"/>
      <c r="S127" s="211"/>
      <c r="T127" s="212"/>
      <c r="AT127" s="213" t="s">
        <v>131</v>
      </c>
      <c r="AU127" s="213" t="s">
        <v>82</v>
      </c>
      <c r="AV127" s="13" t="s">
        <v>84</v>
      </c>
      <c r="AW127" s="13" t="s">
        <v>30</v>
      </c>
      <c r="AX127" s="13" t="s">
        <v>74</v>
      </c>
      <c r="AY127" s="213" t="s">
        <v>122</v>
      </c>
    </row>
    <row r="128" spans="1:65" s="14" customFormat="1" ht="11.25">
      <c r="B128" s="214"/>
      <c r="C128" s="215"/>
      <c r="D128" s="194" t="s">
        <v>131</v>
      </c>
      <c r="E128" s="216" t="s">
        <v>1</v>
      </c>
      <c r="F128" s="217" t="s">
        <v>134</v>
      </c>
      <c r="G128" s="215"/>
      <c r="H128" s="218">
        <v>4</v>
      </c>
      <c r="I128" s="219"/>
      <c r="J128" s="215"/>
      <c r="K128" s="215"/>
      <c r="L128" s="220"/>
      <c r="M128" s="221"/>
      <c r="N128" s="222"/>
      <c r="O128" s="222"/>
      <c r="P128" s="222"/>
      <c r="Q128" s="222"/>
      <c r="R128" s="222"/>
      <c r="S128" s="222"/>
      <c r="T128" s="223"/>
      <c r="AT128" s="224" t="s">
        <v>131</v>
      </c>
      <c r="AU128" s="224" t="s">
        <v>82</v>
      </c>
      <c r="AV128" s="14" t="s">
        <v>129</v>
      </c>
      <c r="AW128" s="14" t="s">
        <v>30</v>
      </c>
      <c r="AX128" s="14" t="s">
        <v>82</v>
      </c>
      <c r="AY128" s="224" t="s">
        <v>122</v>
      </c>
    </row>
    <row r="129" spans="1:65" s="12" customFormat="1" ht="11.25">
      <c r="B129" s="192"/>
      <c r="C129" s="193"/>
      <c r="D129" s="194" t="s">
        <v>131</v>
      </c>
      <c r="E129" s="195" t="s">
        <v>1</v>
      </c>
      <c r="F129" s="196" t="s">
        <v>135</v>
      </c>
      <c r="G129" s="193"/>
      <c r="H129" s="195" t="s">
        <v>1</v>
      </c>
      <c r="I129" s="197"/>
      <c r="J129" s="193"/>
      <c r="K129" s="193"/>
      <c r="L129" s="198"/>
      <c r="M129" s="199"/>
      <c r="N129" s="200"/>
      <c r="O129" s="200"/>
      <c r="P129" s="200"/>
      <c r="Q129" s="200"/>
      <c r="R129" s="200"/>
      <c r="S129" s="200"/>
      <c r="T129" s="201"/>
      <c r="AT129" s="202" t="s">
        <v>131</v>
      </c>
      <c r="AU129" s="202" t="s">
        <v>82</v>
      </c>
      <c r="AV129" s="12" t="s">
        <v>82</v>
      </c>
      <c r="AW129" s="12" t="s">
        <v>30</v>
      </c>
      <c r="AX129" s="12" t="s">
        <v>74</v>
      </c>
      <c r="AY129" s="202" t="s">
        <v>122</v>
      </c>
    </row>
    <row r="130" spans="1:65" s="11" customFormat="1" ht="25.9" customHeight="1">
      <c r="B130" s="164"/>
      <c r="C130" s="165"/>
      <c r="D130" s="166" t="s">
        <v>73</v>
      </c>
      <c r="E130" s="167" t="s">
        <v>123</v>
      </c>
      <c r="F130" s="167" t="s">
        <v>136</v>
      </c>
      <c r="G130" s="165"/>
      <c r="H130" s="165"/>
      <c r="I130" s="168"/>
      <c r="J130" s="169">
        <f>BK130</f>
        <v>0</v>
      </c>
      <c r="K130" s="165"/>
      <c r="L130" s="170"/>
      <c r="M130" s="171"/>
      <c r="N130" s="172"/>
      <c r="O130" s="172"/>
      <c r="P130" s="173">
        <f>SUM(P131:P177)</f>
        <v>0</v>
      </c>
      <c r="Q130" s="172"/>
      <c r="R130" s="173">
        <f>SUM(R131:R177)</f>
        <v>1535.7823400000002</v>
      </c>
      <c r="S130" s="172"/>
      <c r="T130" s="174">
        <f>SUM(T131:T177)</f>
        <v>0</v>
      </c>
      <c r="AR130" s="175" t="s">
        <v>137</v>
      </c>
      <c r="AT130" s="176" t="s">
        <v>73</v>
      </c>
      <c r="AU130" s="176" t="s">
        <v>74</v>
      </c>
      <c r="AY130" s="175" t="s">
        <v>122</v>
      </c>
      <c r="BK130" s="177">
        <f>SUM(BK131:BK177)</f>
        <v>0</v>
      </c>
    </row>
    <row r="131" spans="1:65" s="2" customFormat="1" ht="24.2" customHeight="1">
      <c r="A131" s="34"/>
      <c r="B131" s="35"/>
      <c r="C131" s="178" t="s">
        <v>82</v>
      </c>
      <c r="D131" s="178" t="s">
        <v>123</v>
      </c>
      <c r="E131" s="179" t="s">
        <v>614</v>
      </c>
      <c r="F131" s="180" t="s">
        <v>615</v>
      </c>
      <c r="G131" s="181" t="s">
        <v>126</v>
      </c>
      <c r="H131" s="182">
        <v>6</v>
      </c>
      <c r="I131" s="183"/>
      <c r="J131" s="184">
        <f>ROUND(I131*H131,2)</f>
        <v>0</v>
      </c>
      <c r="K131" s="180" t="s">
        <v>1</v>
      </c>
      <c r="L131" s="185"/>
      <c r="M131" s="186" t="s">
        <v>1</v>
      </c>
      <c r="N131" s="187" t="s">
        <v>39</v>
      </c>
      <c r="O131" s="71"/>
      <c r="P131" s="188">
        <f>O131*H131</f>
        <v>0</v>
      </c>
      <c r="Q131" s="188">
        <v>5.9268000000000001</v>
      </c>
      <c r="R131" s="188">
        <f>Q131*H131</f>
        <v>35.5608</v>
      </c>
      <c r="S131" s="188">
        <v>0</v>
      </c>
      <c r="T131" s="189">
        <f>S131*H131</f>
        <v>0</v>
      </c>
      <c r="U131" s="34"/>
      <c r="V131" s="34"/>
      <c r="W131" s="34"/>
      <c r="X131" s="34"/>
      <c r="Y131" s="34"/>
      <c r="Z131" s="34"/>
      <c r="AA131" s="34"/>
      <c r="AB131" s="34"/>
      <c r="AC131" s="34"/>
      <c r="AD131" s="34"/>
      <c r="AE131" s="34"/>
      <c r="AR131" s="190" t="s">
        <v>128</v>
      </c>
      <c r="AT131" s="190" t="s">
        <v>123</v>
      </c>
      <c r="AU131" s="190" t="s">
        <v>82</v>
      </c>
      <c r="AY131" s="17" t="s">
        <v>122</v>
      </c>
      <c r="BE131" s="191">
        <f>IF(N131="základní",J131,0)</f>
        <v>0</v>
      </c>
      <c r="BF131" s="191">
        <f>IF(N131="snížená",J131,0)</f>
        <v>0</v>
      </c>
      <c r="BG131" s="191">
        <f>IF(N131="zákl. přenesená",J131,0)</f>
        <v>0</v>
      </c>
      <c r="BH131" s="191">
        <f>IF(N131="sníž. přenesená",J131,0)</f>
        <v>0</v>
      </c>
      <c r="BI131" s="191">
        <f>IF(N131="nulová",J131,0)</f>
        <v>0</v>
      </c>
      <c r="BJ131" s="17" t="s">
        <v>82</v>
      </c>
      <c r="BK131" s="191">
        <f>ROUND(I131*H131,2)</f>
        <v>0</v>
      </c>
      <c r="BL131" s="17" t="s">
        <v>129</v>
      </c>
      <c r="BM131" s="190" t="s">
        <v>616</v>
      </c>
    </row>
    <row r="132" spans="1:65" s="2" customFormat="1" ht="19.5">
      <c r="A132" s="34"/>
      <c r="B132" s="35"/>
      <c r="C132" s="36"/>
      <c r="D132" s="194" t="s">
        <v>141</v>
      </c>
      <c r="E132" s="36"/>
      <c r="F132" s="225" t="s">
        <v>615</v>
      </c>
      <c r="G132" s="36"/>
      <c r="H132" s="36"/>
      <c r="I132" s="226"/>
      <c r="J132" s="36"/>
      <c r="K132" s="36"/>
      <c r="L132" s="39"/>
      <c r="M132" s="227"/>
      <c r="N132" s="228"/>
      <c r="O132" s="71"/>
      <c r="P132" s="71"/>
      <c r="Q132" s="71"/>
      <c r="R132" s="71"/>
      <c r="S132" s="71"/>
      <c r="T132" s="72"/>
      <c r="U132" s="34"/>
      <c r="V132" s="34"/>
      <c r="W132" s="34"/>
      <c r="X132" s="34"/>
      <c r="Y132" s="34"/>
      <c r="Z132" s="34"/>
      <c r="AA132" s="34"/>
      <c r="AB132" s="34"/>
      <c r="AC132" s="34"/>
      <c r="AD132" s="34"/>
      <c r="AE132" s="34"/>
      <c r="AT132" s="17" t="s">
        <v>141</v>
      </c>
      <c r="AU132" s="17" t="s">
        <v>82</v>
      </c>
    </row>
    <row r="133" spans="1:65" s="13" customFormat="1" ht="11.25">
      <c r="B133" s="203"/>
      <c r="C133" s="204"/>
      <c r="D133" s="194" t="s">
        <v>131</v>
      </c>
      <c r="E133" s="205" t="s">
        <v>1</v>
      </c>
      <c r="F133" s="206" t="s">
        <v>617</v>
      </c>
      <c r="G133" s="204"/>
      <c r="H133" s="207">
        <v>0.45</v>
      </c>
      <c r="I133" s="208"/>
      <c r="J133" s="204"/>
      <c r="K133" s="204"/>
      <c r="L133" s="209"/>
      <c r="M133" s="210"/>
      <c r="N133" s="211"/>
      <c r="O133" s="211"/>
      <c r="P133" s="211"/>
      <c r="Q133" s="211"/>
      <c r="R133" s="211"/>
      <c r="S133" s="211"/>
      <c r="T133" s="212"/>
      <c r="AT133" s="213" t="s">
        <v>131</v>
      </c>
      <c r="AU133" s="213" t="s">
        <v>82</v>
      </c>
      <c r="AV133" s="13" t="s">
        <v>84</v>
      </c>
      <c r="AW133" s="13" t="s">
        <v>30</v>
      </c>
      <c r="AX133" s="13" t="s">
        <v>74</v>
      </c>
      <c r="AY133" s="213" t="s">
        <v>122</v>
      </c>
    </row>
    <row r="134" spans="1:65" s="13" customFormat="1" ht="11.25">
      <c r="B134" s="203"/>
      <c r="C134" s="204"/>
      <c r="D134" s="194" t="s">
        <v>131</v>
      </c>
      <c r="E134" s="205" t="s">
        <v>1</v>
      </c>
      <c r="F134" s="206" t="s">
        <v>618</v>
      </c>
      <c r="G134" s="204"/>
      <c r="H134" s="207">
        <v>5.1669999999999998</v>
      </c>
      <c r="I134" s="208"/>
      <c r="J134" s="204"/>
      <c r="K134" s="204"/>
      <c r="L134" s="209"/>
      <c r="M134" s="210"/>
      <c r="N134" s="211"/>
      <c r="O134" s="211"/>
      <c r="P134" s="211"/>
      <c r="Q134" s="211"/>
      <c r="R134" s="211"/>
      <c r="S134" s="211"/>
      <c r="T134" s="212"/>
      <c r="AT134" s="213" t="s">
        <v>131</v>
      </c>
      <c r="AU134" s="213" t="s">
        <v>82</v>
      </c>
      <c r="AV134" s="13" t="s">
        <v>84</v>
      </c>
      <c r="AW134" s="13" t="s">
        <v>30</v>
      </c>
      <c r="AX134" s="13" t="s">
        <v>74</v>
      </c>
      <c r="AY134" s="213" t="s">
        <v>122</v>
      </c>
    </row>
    <row r="135" spans="1:65" s="13" customFormat="1" ht="11.25">
      <c r="B135" s="203"/>
      <c r="C135" s="204"/>
      <c r="D135" s="194" t="s">
        <v>131</v>
      </c>
      <c r="E135" s="205" t="s">
        <v>1</v>
      </c>
      <c r="F135" s="206" t="s">
        <v>619</v>
      </c>
      <c r="G135" s="204"/>
      <c r="H135" s="207">
        <v>0.38300000000000001</v>
      </c>
      <c r="I135" s="208"/>
      <c r="J135" s="204"/>
      <c r="K135" s="204"/>
      <c r="L135" s="209"/>
      <c r="M135" s="210"/>
      <c r="N135" s="211"/>
      <c r="O135" s="211"/>
      <c r="P135" s="211"/>
      <c r="Q135" s="211"/>
      <c r="R135" s="211"/>
      <c r="S135" s="211"/>
      <c r="T135" s="212"/>
      <c r="AT135" s="213" t="s">
        <v>131</v>
      </c>
      <c r="AU135" s="213" t="s">
        <v>82</v>
      </c>
      <c r="AV135" s="13" t="s">
        <v>84</v>
      </c>
      <c r="AW135" s="13" t="s">
        <v>30</v>
      </c>
      <c r="AX135" s="13" t="s">
        <v>74</v>
      </c>
      <c r="AY135" s="213" t="s">
        <v>122</v>
      </c>
    </row>
    <row r="136" spans="1:65" s="14" customFormat="1" ht="11.25">
      <c r="B136" s="214"/>
      <c r="C136" s="215"/>
      <c r="D136" s="194" t="s">
        <v>131</v>
      </c>
      <c r="E136" s="216" t="s">
        <v>1</v>
      </c>
      <c r="F136" s="217" t="s">
        <v>134</v>
      </c>
      <c r="G136" s="215"/>
      <c r="H136" s="218">
        <v>6</v>
      </c>
      <c r="I136" s="219"/>
      <c r="J136" s="215"/>
      <c r="K136" s="215"/>
      <c r="L136" s="220"/>
      <c r="M136" s="221"/>
      <c r="N136" s="222"/>
      <c r="O136" s="222"/>
      <c r="P136" s="222"/>
      <c r="Q136" s="222"/>
      <c r="R136" s="222"/>
      <c r="S136" s="222"/>
      <c r="T136" s="223"/>
      <c r="AT136" s="224" t="s">
        <v>131</v>
      </c>
      <c r="AU136" s="224" t="s">
        <v>82</v>
      </c>
      <c r="AV136" s="14" t="s">
        <v>129</v>
      </c>
      <c r="AW136" s="14" t="s">
        <v>30</v>
      </c>
      <c r="AX136" s="14" t="s">
        <v>82</v>
      </c>
      <c r="AY136" s="224" t="s">
        <v>122</v>
      </c>
    </row>
    <row r="137" spans="1:65" s="2" customFormat="1" ht="33" customHeight="1">
      <c r="A137" s="34"/>
      <c r="B137" s="35"/>
      <c r="C137" s="178" t="s">
        <v>137</v>
      </c>
      <c r="D137" s="178" t="s">
        <v>123</v>
      </c>
      <c r="E137" s="179" t="s">
        <v>620</v>
      </c>
      <c r="F137" s="180" t="s">
        <v>621</v>
      </c>
      <c r="G137" s="181" t="s">
        <v>126</v>
      </c>
      <c r="H137" s="182">
        <v>153</v>
      </c>
      <c r="I137" s="183"/>
      <c r="J137" s="184">
        <f>ROUND(I137*H137,2)</f>
        <v>0</v>
      </c>
      <c r="K137" s="180" t="s">
        <v>1</v>
      </c>
      <c r="L137" s="185"/>
      <c r="M137" s="186" t="s">
        <v>1</v>
      </c>
      <c r="N137" s="187" t="s">
        <v>39</v>
      </c>
      <c r="O137" s="71"/>
      <c r="P137" s="188">
        <f>O137*H137</f>
        <v>0</v>
      </c>
      <c r="Q137" s="188">
        <v>0.32700000000000001</v>
      </c>
      <c r="R137" s="188">
        <f>Q137*H137</f>
        <v>50.030999999999999</v>
      </c>
      <c r="S137" s="188">
        <v>0</v>
      </c>
      <c r="T137" s="189">
        <f>S137*H137</f>
        <v>0</v>
      </c>
      <c r="U137" s="34"/>
      <c r="V137" s="34"/>
      <c r="W137" s="34"/>
      <c r="X137" s="34"/>
      <c r="Y137" s="34"/>
      <c r="Z137" s="34"/>
      <c r="AA137" s="34"/>
      <c r="AB137" s="34"/>
      <c r="AC137" s="34"/>
      <c r="AD137" s="34"/>
      <c r="AE137" s="34"/>
      <c r="AR137" s="190" t="s">
        <v>128</v>
      </c>
      <c r="AT137" s="190" t="s">
        <v>123</v>
      </c>
      <c r="AU137" s="190" t="s">
        <v>82</v>
      </c>
      <c r="AY137" s="17" t="s">
        <v>122</v>
      </c>
      <c r="BE137" s="191">
        <f>IF(N137="základní",J137,0)</f>
        <v>0</v>
      </c>
      <c r="BF137" s="191">
        <f>IF(N137="snížená",J137,0)</f>
        <v>0</v>
      </c>
      <c r="BG137" s="191">
        <f>IF(N137="zákl. přenesená",J137,0)</f>
        <v>0</v>
      </c>
      <c r="BH137" s="191">
        <f>IF(N137="sníž. přenesená",J137,0)</f>
        <v>0</v>
      </c>
      <c r="BI137" s="191">
        <f>IF(N137="nulová",J137,0)</f>
        <v>0</v>
      </c>
      <c r="BJ137" s="17" t="s">
        <v>82</v>
      </c>
      <c r="BK137" s="191">
        <f>ROUND(I137*H137,2)</f>
        <v>0</v>
      </c>
      <c r="BL137" s="17" t="s">
        <v>129</v>
      </c>
      <c r="BM137" s="190" t="s">
        <v>622</v>
      </c>
    </row>
    <row r="138" spans="1:65" s="2" customFormat="1" ht="19.5">
      <c r="A138" s="34"/>
      <c r="B138" s="35"/>
      <c r="C138" s="36"/>
      <c r="D138" s="194" t="s">
        <v>141</v>
      </c>
      <c r="E138" s="36"/>
      <c r="F138" s="225" t="s">
        <v>621</v>
      </c>
      <c r="G138" s="36"/>
      <c r="H138" s="36"/>
      <c r="I138" s="226"/>
      <c r="J138" s="36"/>
      <c r="K138" s="36"/>
      <c r="L138" s="39"/>
      <c r="M138" s="227"/>
      <c r="N138" s="228"/>
      <c r="O138" s="71"/>
      <c r="P138" s="71"/>
      <c r="Q138" s="71"/>
      <c r="R138" s="71"/>
      <c r="S138" s="71"/>
      <c r="T138" s="72"/>
      <c r="U138" s="34"/>
      <c r="V138" s="34"/>
      <c r="W138" s="34"/>
      <c r="X138" s="34"/>
      <c r="Y138" s="34"/>
      <c r="Z138" s="34"/>
      <c r="AA138" s="34"/>
      <c r="AB138" s="34"/>
      <c r="AC138" s="34"/>
      <c r="AD138" s="34"/>
      <c r="AE138" s="34"/>
      <c r="AT138" s="17" t="s">
        <v>141</v>
      </c>
      <c r="AU138" s="17" t="s">
        <v>82</v>
      </c>
    </row>
    <row r="139" spans="1:65" s="13" customFormat="1" ht="11.25">
      <c r="B139" s="203"/>
      <c r="C139" s="204"/>
      <c r="D139" s="194" t="s">
        <v>131</v>
      </c>
      <c r="E139" s="205" t="s">
        <v>1</v>
      </c>
      <c r="F139" s="206" t="s">
        <v>623</v>
      </c>
      <c r="G139" s="204"/>
      <c r="H139" s="207">
        <v>471.2</v>
      </c>
      <c r="I139" s="208"/>
      <c r="J139" s="204"/>
      <c r="K139" s="204"/>
      <c r="L139" s="209"/>
      <c r="M139" s="210"/>
      <c r="N139" s="211"/>
      <c r="O139" s="211"/>
      <c r="P139" s="211"/>
      <c r="Q139" s="211"/>
      <c r="R139" s="211"/>
      <c r="S139" s="211"/>
      <c r="T139" s="212"/>
      <c r="AT139" s="213" t="s">
        <v>131</v>
      </c>
      <c r="AU139" s="213" t="s">
        <v>82</v>
      </c>
      <c r="AV139" s="13" t="s">
        <v>84</v>
      </c>
      <c r="AW139" s="13" t="s">
        <v>30</v>
      </c>
      <c r="AX139" s="13" t="s">
        <v>74</v>
      </c>
      <c r="AY139" s="213" t="s">
        <v>122</v>
      </c>
    </row>
    <row r="140" spans="1:65" s="13" customFormat="1" ht="11.25">
      <c r="B140" s="203"/>
      <c r="C140" s="204"/>
      <c r="D140" s="194" t="s">
        <v>131</v>
      </c>
      <c r="E140" s="205" t="s">
        <v>1</v>
      </c>
      <c r="F140" s="206" t="s">
        <v>624</v>
      </c>
      <c r="G140" s="204"/>
      <c r="H140" s="207">
        <v>0.8</v>
      </c>
      <c r="I140" s="208"/>
      <c r="J140" s="204"/>
      <c r="K140" s="204"/>
      <c r="L140" s="209"/>
      <c r="M140" s="210"/>
      <c r="N140" s="211"/>
      <c r="O140" s="211"/>
      <c r="P140" s="211"/>
      <c r="Q140" s="211"/>
      <c r="R140" s="211"/>
      <c r="S140" s="211"/>
      <c r="T140" s="212"/>
      <c r="AT140" s="213" t="s">
        <v>131</v>
      </c>
      <c r="AU140" s="213" t="s">
        <v>82</v>
      </c>
      <c r="AV140" s="13" t="s">
        <v>84</v>
      </c>
      <c r="AW140" s="13" t="s">
        <v>30</v>
      </c>
      <c r="AX140" s="13" t="s">
        <v>74</v>
      </c>
      <c r="AY140" s="213" t="s">
        <v>122</v>
      </c>
    </row>
    <row r="141" spans="1:65" s="12" customFormat="1" ht="11.25">
      <c r="B141" s="192"/>
      <c r="C141" s="193"/>
      <c r="D141" s="194" t="s">
        <v>131</v>
      </c>
      <c r="E141" s="195" t="s">
        <v>1</v>
      </c>
      <c r="F141" s="196" t="s">
        <v>625</v>
      </c>
      <c r="G141" s="193"/>
      <c r="H141" s="195" t="s">
        <v>1</v>
      </c>
      <c r="I141" s="197"/>
      <c r="J141" s="193"/>
      <c r="K141" s="193"/>
      <c r="L141" s="198"/>
      <c r="M141" s="199"/>
      <c r="N141" s="200"/>
      <c r="O141" s="200"/>
      <c r="P141" s="200"/>
      <c r="Q141" s="200"/>
      <c r="R141" s="200"/>
      <c r="S141" s="200"/>
      <c r="T141" s="201"/>
      <c r="AT141" s="202" t="s">
        <v>131</v>
      </c>
      <c r="AU141" s="202" t="s">
        <v>82</v>
      </c>
      <c r="AV141" s="12" t="s">
        <v>82</v>
      </c>
      <c r="AW141" s="12" t="s">
        <v>30</v>
      </c>
      <c r="AX141" s="12" t="s">
        <v>74</v>
      </c>
      <c r="AY141" s="202" t="s">
        <v>122</v>
      </c>
    </row>
    <row r="142" spans="1:65" s="13" customFormat="1" ht="11.25">
      <c r="B142" s="203"/>
      <c r="C142" s="204"/>
      <c r="D142" s="194" t="s">
        <v>131</v>
      </c>
      <c r="E142" s="205" t="s">
        <v>1</v>
      </c>
      <c r="F142" s="206" t="s">
        <v>626</v>
      </c>
      <c r="G142" s="204"/>
      <c r="H142" s="207">
        <v>-319</v>
      </c>
      <c r="I142" s="208"/>
      <c r="J142" s="204"/>
      <c r="K142" s="204"/>
      <c r="L142" s="209"/>
      <c r="M142" s="210"/>
      <c r="N142" s="211"/>
      <c r="O142" s="211"/>
      <c r="P142" s="211"/>
      <c r="Q142" s="211"/>
      <c r="R142" s="211"/>
      <c r="S142" s="211"/>
      <c r="T142" s="212"/>
      <c r="AT142" s="213" t="s">
        <v>131</v>
      </c>
      <c r="AU142" s="213" t="s">
        <v>82</v>
      </c>
      <c r="AV142" s="13" t="s">
        <v>84</v>
      </c>
      <c r="AW142" s="13" t="s">
        <v>30</v>
      </c>
      <c r="AX142" s="13" t="s">
        <v>74</v>
      </c>
      <c r="AY142" s="213" t="s">
        <v>122</v>
      </c>
    </row>
    <row r="143" spans="1:65" s="14" customFormat="1" ht="11.25">
      <c r="B143" s="214"/>
      <c r="C143" s="215"/>
      <c r="D143" s="194" t="s">
        <v>131</v>
      </c>
      <c r="E143" s="216" t="s">
        <v>1</v>
      </c>
      <c r="F143" s="217" t="s">
        <v>134</v>
      </c>
      <c r="G143" s="215"/>
      <c r="H143" s="218">
        <v>153</v>
      </c>
      <c r="I143" s="219"/>
      <c r="J143" s="215"/>
      <c r="K143" s="215"/>
      <c r="L143" s="220"/>
      <c r="M143" s="221"/>
      <c r="N143" s="222"/>
      <c r="O143" s="222"/>
      <c r="P143" s="222"/>
      <c r="Q143" s="222"/>
      <c r="R143" s="222"/>
      <c r="S143" s="222"/>
      <c r="T143" s="223"/>
      <c r="AT143" s="224" t="s">
        <v>131</v>
      </c>
      <c r="AU143" s="224" t="s">
        <v>82</v>
      </c>
      <c r="AV143" s="14" t="s">
        <v>129</v>
      </c>
      <c r="AW143" s="14" t="s">
        <v>30</v>
      </c>
      <c r="AX143" s="14" t="s">
        <v>82</v>
      </c>
      <c r="AY143" s="224" t="s">
        <v>122</v>
      </c>
    </row>
    <row r="144" spans="1:65" s="2" customFormat="1" ht="37.9" customHeight="1">
      <c r="A144" s="34"/>
      <c r="B144" s="35"/>
      <c r="C144" s="178" t="s">
        <v>129</v>
      </c>
      <c r="D144" s="178" t="s">
        <v>123</v>
      </c>
      <c r="E144" s="179" t="s">
        <v>627</v>
      </c>
      <c r="F144" s="180" t="s">
        <v>628</v>
      </c>
      <c r="G144" s="181" t="s">
        <v>126</v>
      </c>
      <c r="H144" s="182">
        <v>319</v>
      </c>
      <c r="I144" s="183"/>
      <c r="J144" s="184">
        <f>ROUND(I144*H144,2)</f>
        <v>0</v>
      </c>
      <c r="K144" s="180" t="s">
        <v>1</v>
      </c>
      <c r="L144" s="185"/>
      <c r="M144" s="186" t="s">
        <v>1</v>
      </c>
      <c r="N144" s="187" t="s">
        <v>39</v>
      </c>
      <c r="O144" s="71"/>
      <c r="P144" s="188">
        <f>O144*H144</f>
        <v>0</v>
      </c>
      <c r="Q144" s="188">
        <v>0.32700000000000001</v>
      </c>
      <c r="R144" s="188">
        <f>Q144*H144</f>
        <v>104.313</v>
      </c>
      <c r="S144" s="188">
        <v>0</v>
      </c>
      <c r="T144" s="189">
        <f>S144*H144</f>
        <v>0</v>
      </c>
      <c r="U144" s="34"/>
      <c r="V144" s="34"/>
      <c r="W144" s="34"/>
      <c r="X144" s="34"/>
      <c r="Y144" s="34"/>
      <c r="Z144" s="34"/>
      <c r="AA144" s="34"/>
      <c r="AB144" s="34"/>
      <c r="AC144" s="34"/>
      <c r="AD144" s="34"/>
      <c r="AE144" s="34"/>
      <c r="AR144" s="190" t="s">
        <v>128</v>
      </c>
      <c r="AT144" s="190" t="s">
        <v>123</v>
      </c>
      <c r="AU144" s="190" t="s">
        <v>82</v>
      </c>
      <c r="AY144" s="17" t="s">
        <v>122</v>
      </c>
      <c r="BE144" s="191">
        <f>IF(N144="základní",J144,0)</f>
        <v>0</v>
      </c>
      <c r="BF144" s="191">
        <f>IF(N144="snížená",J144,0)</f>
        <v>0</v>
      </c>
      <c r="BG144" s="191">
        <f>IF(N144="zákl. přenesená",J144,0)</f>
        <v>0</v>
      </c>
      <c r="BH144" s="191">
        <f>IF(N144="sníž. přenesená",J144,0)</f>
        <v>0</v>
      </c>
      <c r="BI144" s="191">
        <f>IF(N144="nulová",J144,0)</f>
        <v>0</v>
      </c>
      <c r="BJ144" s="17" t="s">
        <v>82</v>
      </c>
      <c r="BK144" s="191">
        <f>ROUND(I144*H144,2)</f>
        <v>0</v>
      </c>
      <c r="BL144" s="17" t="s">
        <v>129</v>
      </c>
      <c r="BM144" s="190" t="s">
        <v>629</v>
      </c>
    </row>
    <row r="145" spans="1:65" s="2" customFormat="1" ht="19.5">
      <c r="A145" s="34"/>
      <c r="B145" s="35"/>
      <c r="C145" s="36"/>
      <c r="D145" s="194" t="s">
        <v>141</v>
      </c>
      <c r="E145" s="36"/>
      <c r="F145" s="225" t="s">
        <v>628</v>
      </c>
      <c r="G145" s="36"/>
      <c r="H145" s="36"/>
      <c r="I145" s="226"/>
      <c r="J145" s="36"/>
      <c r="K145" s="36"/>
      <c r="L145" s="39"/>
      <c r="M145" s="227"/>
      <c r="N145" s="228"/>
      <c r="O145" s="71"/>
      <c r="P145" s="71"/>
      <c r="Q145" s="71"/>
      <c r="R145" s="71"/>
      <c r="S145" s="71"/>
      <c r="T145" s="72"/>
      <c r="U145" s="34"/>
      <c r="V145" s="34"/>
      <c r="W145" s="34"/>
      <c r="X145" s="34"/>
      <c r="Y145" s="34"/>
      <c r="Z145" s="34"/>
      <c r="AA145" s="34"/>
      <c r="AB145" s="34"/>
      <c r="AC145" s="34"/>
      <c r="AD145" s="34"/>
      <c r="AE145" s="34"/>
      <c r="AT145" s="17" t="s">
        <v>141</v>
      </c>
      <c r="AU145" s="17" t="s">
        <v>82</v>
      </c>
    </row>
    <row r="146" spans="1:65" s="12" customFormat="1" ht="11.25">
      <c r="B146" s="192"/>
      <c r="C146" s="193"/>
      <c r="D146" s="194" t="s">
        <v>131</v>
      </c>
      <c r="E146" s="195" t="s">
        <v>1</v>
      </c>
      <c r="F146" s="196" t="s">
        <v>630</v>
      </c>
      <c r="G146" s="193"/>
      <c r="H146" s="195" t="s">
        <v>1</v>
      </c>
      <c r="I146" s="197"/>
      <c r="J146" s="193"/>
      <c r="K146" s="193"/>
      <c r="L146" s="198"/>
      <c r="M146" s="199"/>
      <c r="N146" s="200"/>
      <c r="O146" s="200"/>
      <c r="P146" s="200"/>
      <c r="Q146" s="200"/>
      <c r="R146" s="200"/>
      <c r="S146" s="200"/>
      <c r="T146" s="201"/>
      <c r="AT146" s="202" t="s">
        <v>131</v>
      </c>
      <c r="AU146" s="202" t="s">
        <v>82</v>
      </c>
      <c r="AV146" s="12" t="s">
        <v>82</v>
      </c>
      <c r="AW146" s="12" t="s">
        <v>30</v>
      </c>
      <c r="AX146" s="12" t="s">
        <v>74</v>
      </c>
      <c r="AY146" s="202" t="s">
        <v>122</v>
      </c>
    </row>
    <row r="147" spans="1:65" s="12" customFormat="1" ht="11.25">
      <c r="B147" s="192"/>
      <c r="C147" s="193"/>
      <c r="D147" s="194" t="s">
        <v>131</v>
      </c>
      <c r="E147" s="195" t="s">
        <v>1</v>
      </c>
      <c r="F147" s="196" t="s">
        <v>631</v>
      </c>
      <c r="G147" s="193"/>
      <c r="H147" s="195" t="s">
        <v>1</v>
      </c>
      <c r="I147" s="197"/>
      <c r="J147" s="193"/>
      <c r="K147" s="193"/>
      <c r="L147" s="198"/>
      <c r="M147" s="199"/>
      <c r="N147" s="200"/>
      <c r="O147" s="200"/>
      <c r="P147" s="200"/>
      <c r="Q147" s="200"/>
      <c r="R147" s="200"/>
      <c r="S147" s="200"/>
      <c r="T147" s="201"/>
      <c r="AT147" s="202" t="s">
        <v>131</v>
      </c>
      <c r="AU147" s="202" t="s">
        <v>82</v>
      </c>
      <c r="AV147" s="12" t="s">
        <v>82</v>
      </c>
      <c r="AW147" s="12" t="s">
        <v>30</v>
      </c>
      <c r="AX147" s="12" t="s">
        <v>74</v>
      </c>
      <c r="AY147" s="202" t="s">
        <v>122</v>
      </c>
    </row>
    <row r="148" spans="1:65" s="13" customFormat="1" ht="11.25">
      <c r="B148" s="203"/>
      <c r="C148" s="204"/>
      <c r="D148" s="194" t="s">
        <v>131</v>
      </c>
      <c r="E148" s="205" t="s">
        <v>1</v>
      </c>
      <c r="F148" s="206" t="s">
        <v>206</v>
      </c>
      <c r="G148" s="204"/>
      <c r="H148" s="207">
        <v>9</v>
      </c>
      <c r="I148" s="208"/>
      <c r="J148" s="204"/>
      <c r="K148" s="204"/>
      <c r="L148" s="209"/>
      <c r="M148" s="210"/>
      <c r="N148" s="211"/>
      <c r="O148" s="211"/>
      <c r="P148" s="211"/>
      <c r="Q148" s="211"/>
      <c r="R148" s="211"/>
      <c r="S148" s="211"/>
      <c r="T148" s="212"/>
      <c r="AT148" s="213" t="s">
        <v>131</v>
      </c>
      <c r="AU148" s="213" t="s">
        <v>82</v>
      </c>
      <c r="AV148" s="13" t="s">
        <v>84</v>
      </c>
      <c r="AW148" s="13" t="s">
        <v>30</v>
      </c>
      <c r="AX148" s="13" t="s">
        <v>74</v>
      </c>
      <c r="AY148" s="213" t="s">
        <v>122</v>
      </c>
    </row>
    <row r="149" spans="1:65" s="12" customFormat="1" ht="11.25">
      <c r="B149" s="192"/>
      <c r="C149" s="193"/>
      <c r="D149" s="194" t="s">
        <v>131</v>
      </c>
      <c r="E149" s="195" t="s">
        <v>1</v>
      </c>
      <c r="F149" s="196" t="s">
        <v>632</v>
      </c>
      <c r="G149" s="193"/>
      <c r="H149" s="195" t="s">
        <v>1</v>
      </c>
      <c r="I149" s="197"/>
      <c r="J149" s="193"/>
      <c r="K149" s="193"/>
      <c r="L149" s="198"/>
      <c r="M149" s="199"/>
      <c r="N149" s="200"/>
      <c r="O149" s="200"/>
      <c r="P149" s="200"/>
      <c r="Q149" s="200"/>
      <c r="R149" s="200"/>
      <c r="S149" s="200"/>
      <c r="T149" s="201"/>
      <c r="AT149" s="202" t="s">
        <v>131</v>
      </c>
      <c r="AU149" s="202" t="s">
        <v>82</v>
      </c>
      <c r="AV149" s="12" t="s">
        <v>82</v>
      </c>
      <c r="AW149" s="12" t="s">
        <v>30</v>
      </c>
      <c r="AX149" s="12" t="s">
        <v>74</v>
      </c>
      <c r="AY149" s="202" t="s">
        <v>122</v>
      </c>
    </row>
    <row r="150" spans="1:65" s="13" customFormat="1" ht="11.25">
      <c r="B150" s="203"/>
      <c r="C150" s="204"/>
      <c r="D150" s="194" t="s">
        <v>131</v>
      </c>
      <c r="E150" s="205" t="s">
        <v>1</v>
      </c>
      <c r="F150" s="206" t="s">
        <v>633</v>
      </c>
      <c r="G150" s="204"/>
      <c r="H150" s="207">
        <v>310</v>
      </c>
      <c r="I150" s="208"/>
      <c r="J150" s="204"/>
      <c r="K150" s="204"/>
      <c r="L150" s="209"/>
      <c r="M150" s="210"/>
      <c r="N150" s="211"/>
      <c r="O150" s="211"/>
      <c r="P150" s="211"/>
      <c r="Q150" s="211"/>
      <c r="R150" s="211"/>
      <c r="S150" s="211"/>
      <c r="T150" s="212"/>
      <c r="AT150" s="213" t="s">
        <v>131</v>
      </c>
      <c r="AU150" s="213" t="s">
        <v>82</v>
      </c>
      <c r="AV150" s="13" t="s">
        <v>84</v>
      </c>
      <c r="AW150" s="13" t="s">
        <v>30</v>
      </c>
      <c r="AX150" s="13" t="s">
        <v>74</v>
      </c>
      <c r="AY150" s="213" t="s">
        <v>122</v>
      </c>
    </row>
    <row r="151" spans="1:65" s="14" customFormat="1" ht="11.25">
      <c r="B151" s="214"/>
      <c r="C151" s="215"/>
      <c r="D151" s="194" t="s">
        <v>131</v>
      </c>
      <c r="E151" s="216" t="s">
        <v>1</v>
      </c>
      <c r="F151" s="217" t="s">
        <v>134</v>
      </c>
      <c r="G151" s="215"/>
      <c r="H151" s="218">
        <v>319</v>
      </c>
      <c r="I151" s="219"/>
      <c r="J151" s="215"/>
      <c r="K151" s="215"/>
      <c r="L151" s="220"/>
      <c r="M151" s="221"/>
      <c r="N151" s="222"/>
      <c r="O151" s="222"/>
      <c r="P151" s="222"/>
      <c r="Q151" s="222"/>
      <c r="R151" s="222"/>
      <c r="S151" s="222"/>
      <c r="T151" s="223"/>
      <c r="AT151" s="224" t="s">
        <v>131</v>
      </c>
      <c r="AU151" s="224" t="s">
        <v>82</v>
      </c>
      <c r="AV151" s="14" t="s">
        <v>129</v>
      </c>
      <c r="AW151" s="14" t="s">
        <v>30</v>
      </c>
      <c r="AX151" s="14" t="s">
        <v>82</v>
      </c>
      <c r="AY151" s="224" t="s">
        <v>122</v>
      </c>
    </row>
    <row r="152" spans="1:65" s="2" customFormat="1" ht="16.5" customHeight="1">
      <c r="A152" s="34"/>
      <c r="B152" s="35"/>
      <c r="C152" s="178" t="s">
        <v>153</v>
      </c>
      <c r="D152" s="178" t="s">
        <v>123</v>
      </c>
      <c r="E152" s="179" t="s">
        <v>634</v>
      </c>
      <c r="F152" s="180" t="s">
        <v>635</v>
      </c>
      <c r="G152" s="181" t="s">
        <v>126</v>
      </c>
      <c r="H152" s="182">
        <v>326</v>
      </c>
      <c r="I152" s="183"/>
      <c r="J152" s="184">
        <f>ROUND(I152*H152,2)</f>
        <v>0</v>
      </c>
      <c r="K152" s="180" t="s">
        <v>1</v>
      </c>
      <c r="L152" s="185"/>
      <c r="M152" s="186" t="s">
        <v>1</v>
      </c>
      <c r="N152" s="187" t="s">
        <v>39</v>
      </c>
      <c r="O152" s="71"/>
      <c r="P152" s="188">
        <f>O152*H152</f>
        <v>0</v>
      </c>
      <c r="Q152" s="188">
        <v>1.004E-2</v>
      </c>
      <c r="R152" s="188">
        <f>Q152*H152</f>
        <v>3.2730399999999999</v>
      </c>
      <c r="S152" s="188">
        <v>0</v>
      </c>
      <c r="T152" s="189">
        <f>S152*H152</f>
        <v>0</v>
      </c>
      <c r="U152" s="34"/>
      <c r="V152" s="34"/>
      <c r="W152" s="34"/>
      <c r="X152" s="34"/>
      <c r="Y152" s="34"/>
      <c r="Z152" s="34"/>
      <c r="AA152" s="34"/>
      <c r="AB152" s="34"/>
      <c r="AC152" s="34"/>
      <c r="AD152" s="34"/>
      <c r="AE152" s="34"/>
      <c r="AR152" s="190" t="s">
        <v>128</v>
      </c>
      <c r="AT152" s="190" t="s">
        <v>123</v>
      </c>
      <c r="AU152" s="190" t="s">
        <v>82</v>
      </c>
      <c r="AY152" s="17" t="s">
        <v>122</v>
      </c>
      <c r="BE152" s="191">
        <f>IF(N152="základní",J152,0)</f>
        <v>0</v>
      </c>
      <c r="BF152" s="191">
        <f>IF(N152="snížená",J152,0)</f>
        <v>0</v>
      </c>
      <c r="BG152" s="191">
        <f>IF(N152="zákl. přenesená",J152,0)</f>
        <v>0</v>
      </c>
      <c r="BH152" s="191">
        <f>IF(N152="sníž. přenesená",J152,0)</f>
        <v>0</v>
      </c>
      <c r="BI152" s="191">
        <f>IF(N152="nulová",J152,0)</f>
        <v>0</v>
      </c>
      <c r="BJ152" s="17" t="s">
        <v>82</v>
      </c>
      <c r="BK152" s="191">
        <f>ROUND(I152*H152,2)</f>
        <v>0</v>
      </c>
      <c r="BL152" s="17" t="s">
        <v>129</v>
      </c>
      <c r="BM152" s="190" t="s">
        <v>636</v>
      </c>
    </row>
    <row r="153" spans="1:65" s="2" customFormat="1" ht="11.25">
      <c r="A153" s="34"/>
      <c r="B153" s="35"/>
      <c r="C153" s="36"/>
      <c r="D153" s="194" t="s">
        <v>141</v>
      </c>
      <c r="E153" s="36"/>
      <c r="F153" s="225" t="s">
        <v>635</v>
      </c>
      <c r="G153" s="36"/>
      <c r="H153" s="36"/>
      <c r="I153" s="226"/>
      <c r="J153" s="36"/>
      <c r="K153" s="36"/>
      <c r="L153" s="39"/>
      <c r="M153" s="227"/>
      <c r="N153" s="228"/>
      <c r="O153" s="71"/>
      <c r="P153" s="71"/>
      <c r="Q153" s="71"/>
      <c r="R153" s="71"/>
      <c r="S153" s="71"/>
      <c r="T153" s="72"/>
      <c r="U153" s="34"/>
      <c r="V153" s="34"/>
      <c r="W153" s="34"/>
      <c r="X153" s="34"/>
      <c r="Y153" s="34"/>
      <c r="Z153" s="34"/>
      <c r="AA153" s="34"/>
      <c r="AB153" s="34"/>
      <c r="AC153" s="34"/>
      <c r="AD153" s="34"/>
      <c r="AE153" s="34"/>
      <c r="AT153" s="17" t="s">
        <v>141</v>
      </c>
      <c r="AU153" s="17" t="s">
        <v>82</v>
      </c>
    </row>
    <row r="154" spans="1:65" s="12" customFormat="1" ht="11.25">
      <c r="B154" s="192"/>
      <c r="C154" s="193"/>
      <c r="D154" s="194" t="s">
        <v>131</v>
      </c>
      <c r="E154" s="195" t="s">
        <v>1</v>
      </c>
      <c r="F154" s="196" t="s">
        <v>637</v>
      </c>
      <c r="G154" s="193"/>
      <c r="H154" s="195" t="s">
        <v>1</v>
      </c>
      <c r="I154" s="197"/>
      <c r="J154" s="193"/>
      <c r="K154" s="193"/>
      <c r="L154" s="198"/>
      <c r="M154" s="199"/>
      <c r="N154" s="200"/>
      <c r="O154" s="200"/>
      <c r="P154" s="200"/>
      <c r="Q154" s="200"/>
      <c r="R154" s="200"/>
      <c r="S154" s="200"/>
      <c r="T154" s="201"/>
      <c r="AT154" s="202" t="s">
        <v>131</v>
      </c>
      <c r="AU154" s="202" t="s">
        <v>82</v>
      </c>
      <c r="AV154" s="12" t="s">
        <v>82</v>
      </c>
      <c r="AW154" s="12" t="s">
        <v>30</v>
      </c>
      <c r="AX154" s="12" t="s">
        <v>74</v>
      </c>
      <c r="AY154" s="202" t="s">
        <v>122</v>
      </c>
    </row>
    <row r="155" spans="1:65" s="13" customFormat="1" ht="11.25">
      <c r="B155" s="203"/>
      <c r="C155" s="204"/>
      <c r="D155" s="194" t="s">
        <v>131</v>
      </c>
      <c r="E155" s="205" t="s">
        <v>1</v>
      </c>
      <c r="F155" s="206" t="s">
        <v>638</v>
      </c>
      <c r="G155" s="204"/>
      <c r="H155" s="207">
        <v>326</v>
      </c>
      <c r="I155" s="208"/>
      <c r="J155" s="204"/>
      <c r="K155" s="204"/>
      <c r="L155" s="209"/>
      <c r="M155" s="210"/>
      <c r="N155" s="211"/>
      <c r="O155" s="211"/>
      <c r="P155" s="211"/>
      <c r="Q155" s="211"/>
      <c r="R155" s="211"/>
      <c r="S155" s="211"/>
      <c r="T155" s="212"/>
      <c r="AT155" s="213" t="s">
        <v>131</v>
      </c>
      <c r="AU155" s="213" t="s">
        <v>82</v>
      </c>
      <c r="AV155" s="13" t="s">
        <v>84</v>
      </c>
      <c r="AW155" s="13" t="s">
        <v>30</v>
      </c>
      <c r="AX155" s="13" t="s">
        <v>74</v>
      </c>
      <c r="AY155" s="213" t="s">
        <v>122</v>
      </c>
    </row>
    <row r="156" spans="1:65" s="14" customFormat="1" ht="11.25">
      <c r="B156" s="214"/>
      <c r="C156" s="215"/>
      <c r="D156" s="194" t="s">
        <v>131</v>
      </c>
      <c r="E156" s="216" t="s">
        <v>1</v>
      </c>
      <c r="F156" s="217" t="s">
        <v>134</v>
      </c>
      <c r="G156" s="215"/>
      <c r="H156" s="218">
        <v>326</v>
      </c>
      <c r="I156" s="219"/>
      <c r="J156" s="215"/>
      <c r="K156" s="215"/>
      <c r="L156" s="220"/>
      <c r="M156" s="221"/>
      <c r="N156" s="222"/>
      <c r="O156" s="222"/>
      <c r="P156" s="222"/>
      <c r="Q156" s="222"/>
      <c r="R156" s="222"/>
      <c r="S156" s="222"/>
      <c r="T156" s="223"/>
      <c r="AT156" s="224" t="s">
        <v>131</v>
      </c>
      <c r="AU156" s="224" t="s">
        <v>82</v>
      </c>
      <c r="AV156" s="14" t="s">
        <v>129</v>
      </c>
      <c r="AW156" s="14" t="s">
        <v>30</v>
      </c>
      <c r="AX156" s="14" t="s">
        <v>82</v>
      </c>
      <c r="AY156" s="224" t="s">
        <v>122</v>
      </c>
    </row>
    <row r="157" spans="1:65" s="2" customFormat="1" ht="24.2" customHeight="1">
      <c r="A157" s="34"/>
      <c r="B157" s="35"/>
      <c r="C157" s="178" t="s">
        <v>158</v>
      </c>
      <c r="D157" s="178" t="s">
        <v>123</v>
      </c>
      <c r="E157" s="179" t="s">
        <v>639</v>
      </c>
      <c r="F157" s="180" t="s">
        <v>640</v>
      </c>
      <c r="G157" s="181" t="s">
        <v>126</v>
      </c>
      <c r="H157" s="182">
        <v>1</v>
      </c>
      <c r="I157" s="183"/>
      <c r="J157" s="184">
        <f>ROUND(I157*H157,2)</f>
        <v>0</v>
      </c>
      <c r="K157" s="180" t="s">
        <v>127</v>
      </c>
      <c r="L157" s="185"/>
      <c r="M157" s="186" t="s">
        <v>1</v>
      </c>
      <c r="N157" s="187" t="s">
        <v>39</v>
      </c>
      <c r="O157" s="71"/>
      <c r="P157" s="188">
        <f>O157*H157</f>
        <v>0</v>
      </c>
      <c r="Q157" s="188">
        <v>37.996000000000002</v>
      </c>
      <c r="R157" s="188">
        <f>Q157*H157</f>
        <v>37.996000000000002</v>
      </c>
      <c r="S157" s="188">
        <v>0</v>
      </c>
      <c r="T157" s="189">
        <f>S157*H157</f>
        <v>0</v>
      </c>
      <c r="U157" s="34"/>
      <c r="V157" s="34"/>
      <c r="W157" s="34"/>
      <c r="X157" s="34"/>
      <c r="Y157" s="34"/>
      <c r="Z157" s="34"/>
      <c r="AA157" s="34"/>
      <c r="AB157" s="34"/>
      <c r="AC157" s="34"/>
      <c r="AD157" s="34"/>
      <c r="AE157" s="34"/>
      <c r="AR157" s="190" t="s">
        <v>128</v>
      </c>
      <c r="AT157" s="190" t="s">
        <v>123</v>
      </c>
      <c r="AU157" s="190" t="s">
        <v>82</v>
      </c>
      <c r="AY157" s="17" t="s">
        <v>122</v>
      </c>
      <c r="BE157" s="191">
        <f>IF(N157="základní",J157,0)</f>
        <v>0</v>
      </c>
      <c r="BF157" s="191">
        <f>IF(N157="snížená",J157,0)</f>
        <v>0</v>
      </c>
      <c r="BG157" s="191">
        <f>IF(N157="zákl. přenesená",J157,0)</f>
        <v>0</v>
      </c>
      <c r="BH157" s="191">
        <f>IF(N157="sníž. přenesená",J157,0)</f>
        <v>0</v>
      </c>
      <c r="BI157" s="191">
        <f>IF(N157="nulová",J157,0)</f>
        <v>0</v>
      </c>
      <c r="BJ157" s="17" t="s">
        <v>82</v>
      </c>
      <c r="BK157" s="191">
        <f>ROUND(I157*H157,2)</f>
        <v>0</v>
      </c>
      <c r="BL157" s="17" t="s">
        <v>129</v>
      </c>
      <c r="BM157" s="190" t="s">
        <v>641</v>
      </c>
    </row>
    <row r="158" spans="1:65" s="12" customFormat="1" ht="11.25">
      <c r="B158" s="192"/>
      <c r="C158" s="193"/>
      <c r="D158" s="194" t="s">
        <v>131</v>
      </c>
      <c r="E158" s="195" t="s">
        <v>1</v>
      </c>
      <c r="F158" s="196" t="s">
        <v>642</v>
      </c>
      <c r="G158" s="193"/>
      <c r="H158" s="195" t="s">
        <v>1</v>
      </c>
      <c r="I158" s="197"/>
      <c r="J158" s="193"/>
      <c r="K158" s="193"/>
      <c r="L158" s="198"/>
      <c r="M158" s="199"/>
      <c r="N158" s="200"/>
      <c r="O158" s="200"/>
      <c r="P158" s="200"/>
      <c r="Q158" s="200"/>
      <c r="R158" s="200"/>
      <c r="S158" s="200"/>
      <c r="T158" s="201"/>
      <c r="AT158" s="202" t="s">
        <v>131</v>
      </c>
      <c r="AU158" s="202" t="s">
        <v>82</v>
      </c>
      <c r="AV158" s="12" t="s">
        <v>82</v>
      </c>
      <c r="AW158" s="12" t="s">
        <v>30</v>
      </c>
      <c r="AX158" s="12" t="s">
        <v>74</v>
      </c>
      <c r="AY158" s="202" t="s">
        <v>122</v>
      </c>
    </row>
    <row r="159" spans="1:65" s="13" customFormat="1" ht="11.25">
      <c r="B159" s="203"/>
      <c r="C159" s="204"/>
      <c r="D159" s="194" t="s">
        <v>131</v>
      </c>
      <c r="E159" s="205" t="s">
        <v>1</v>
      </c>
      <c r="F159" s="206" t="s">
        <v>82</v>
      </c>
      <c r="G159" s="204"/>
      <c r="H159" s="207">
        <v>1</v>
      </c>
      <c r="I159" s="208"/>
      <c r="J159" s="204"/>
      <c r="K159" s="204"/>
      <c r="L159" s="209"/>
      <c r="M159" s="210"/>
      <c r="N159" s="211"/>
      <c r="O159" s="211"/>
      <c r="P159" s="211"/>
      <c r="Q159" s="211"/>
      <c r="R159" s="211"/>
      <c r="S159" s="211"/>
      <c r="T159" s="212"/>
      <c r="AT159" s="213" t="s">
        <v>131</v>
      </c>
      <c r="AU159" s="213" t="s">
        <v>82</v>
      </c>
      <c r="AV159" s="13" t="s">
        <v>84</v>
      </c>
      <c r="AW159" s="13" t="s">
        <v>30</v>
      </c>
      <c r="AX159" s="13" t="s">
        <v>74</v>
      </c>
      <c r="AY159" s="213" t="s">
        <v>122</v>
      </c>
    </row>
    <row r="160" spans="1:65" s="14" customFormat="1" ht="11.25">
      <c r="B160" s="214"/>
      <c r="C160" s="215"/>
      <c r="D160" s="194" t="s">
        <v>131</v>
      </c>
      <c r="E160" s="216" t="s">
        <v>1</v>
      </c>
      <c r="F160" s="217" t="s">
        <v>134</v>
      </c>
      <c r="G160" s="215"/>
      <c r="H160" s="218">
        <v>1</v>
      </c>
      <c r="I160" s="219"/>
      <c r="J160" s="215"/>
      <c r="K160" s="215"/>
      <c r="L160" s="220"/>
      <c r="M160" s="221"/>
      <c r="N160" s="222"/>
      <c r="O160" s="222"/>
      <c r="P160" s="222"/>
      <c r="Q160" s="222"/>
      <c r="R160" s="222"/>
      <c r="S160" s="222"/>
      <c r="T160" s="223"/>
      <c r="AT160" s="224" t="s">
        <v>131</v>
      </c>
      <c r="AU160" s="224" t="s">
        <v>82</v>
      </c>
      <c r="AV160" s="14" t="s">
        <v>129</v>
      </c>
      <c r="AW160" s="14" t="s">
        <v>30</v>
      </c>
      <c r="AX160" s="14" t="s">
        <v>82</v>
      </c>
      <c r="AY160" s="224" t="s">
        <v>122</v>
      </c>
    </row>
    <row r="161" spans="1:65" s="2" customFormat="1" ht="24.2" customHeight="1">
      <c r="A161" s="34"/>
      <c r="B161" s="35"/>
      <c r="C161" s="178" t="s">
        <v>164</v>
      </c>
      <c r="D161" s="178" t="s">
        <v>123</v>
      </c>
      <c r="E161" s="179" t="s">
        <v>159</v>
      </c>
      <c r="F161" s="180" t="s">
        <v>160</v>
      </c>
      <c r="G161" s="181" t="s">
        <v>126</v>
      </c>
      <c r="H161" s="182">
        <v>45</v>
      </c>
      <c r="I161" s="183"/>
      <c r="J161" s="184">
        <f>ROUND(I161*H161,2)</f>
        <v>0</v>
      </c>
      <c r="K161" s="180" t="s">
        <v>127</v>
      </c>
      <c r="L161" s="185"/>
      <c r="M161" s="186" t="s">
        <v>1</v>
      </c>
      <c r="N161" s="187" t="s">
        <v>39</v>
      </c>
      <c r="O161" s="71"/>
      <c r="P161" s="188">
        <f>O161*H161</f>
        <v>0</v>
      </c>
      <c r="Q161" s="188">
        <v>0.32729999999999998</v>
      </c>
      <c r="R161" s="188">
        <f>Q161*H161</f>
        <v>14.728499999999999</v>
      </c>
      <c r="S161" s="188">
        <v>0</v>
      </c>
      <c r="T161" s="189">
        <f>S161*H161</f>
        <v>0</v>
      </c>
      <c r="U161" s="34"/>
      <c r="V161" s="34"/>
      <c r="W161" s="34"/>
      <c r="X161" s="34"/>
      <c r="Y161" s="34"/>
      <c r="Z161" s="34"/>
      <c r="AA161" s="34"/>
      <c r="AB161" s="34"/>
      <c r="AC161" s="34"/>
      <c r="AD161" s="34"/>
      <c r="AE161" s="34"/>
      <c r="AR161" s="190" t="s">
        <v>128</v>
      </c>
      <c r="AT161" s="190" t="s">
        <v>123</v>
      </c>
      <c r="AU161" s="190" t="s">
        <v>82</v>
      </c>
      <c r="AY161" s="17" t="s">
        <v>122</v>
      </c>
      <c r="BE161" s="191">
        <f>IF(N161="základní",J161,0)</f>
        <v>0</v>
      </c>
      <c r="BF161" s="191">
        <f>IF(N161="snížená",J161,0)</f>
        <v>0</v>
      </c>
      <c r="BG161" s="191">
        <f>IF(N161="zákl. přenesená",J161,0)</f>
        <v>0</v>
      </c>
      <c r="BH161" s="191">
        <f>IF(N161="sníž. přenesená",J161,0)</f>
        <v>0</v>
      </c>
      <c r="BI161" s="191">
        <f>IF(N161="nulová",J161,0)</f>
        <v>0</v>
      </c>
      <c r="BJ161" s="17" t="s">
        <v>82</v>
      </c>
      <c r="BK161" s="191">
        <f>ROUND(I161*H161,2)</f>
        <v>0</v>
      </c>
      <c r="BL161" s="17" t="s">
        <v>129</v>
      </c>
      <c r="BM161" s="190" t="s">
        <v>161</v>
      </c>
    </row>
    <row r="162" spans="1:65" s="2" customFormat="1" ht="19.5">
      <c r="A162" s="34"/>
      <c r="B162" s="35"/>
      <c r="C162" s="36"/>
      <c r="D162" s="194" t="s">
        <v>141</v>
      </c>
      <c r="E162" s="36"/>
      <c r="F162" s="225" t="s">
        <v>160</v>
      </c>
      <c r="G162" s="36"/>
      <c r="H162" s="36"/>
      <c r="I162" s="226"/>
      <c r="J162" s="36"/>
      <c r="K162" s="36"/>
      <c r="L162" s="39"/>
      <c r="M162" s="227"/>
      <c r="N162" s="228"/>
      <c r="O162" s="71"/>
      <c r="P162" s="71"/>
      <c r="Q162" s="71"/>
      <c r="R162" s="71"/>
      <c r="S162" s="71"/>
      <c r="T162" s="72"/>
      <c r="U162" s="34"/>
      <c r="V162" s="34"/>
      <c r="W162" s="34"/>
      <c r="X162" s="34"/>
      <c r="Y162" s="34"/>
      <c r="Z162" s="34"/>
      <c r="AA162" s="34"/>
      <c r="AB162" s="34"/>
      <c r="AC162" s="34"/>
      <c r="AD162" s="34"/>
      <c r="AE162" s="34"/>
      <c r="AT162" s="17" t="s">
        <v>141</v>
      </c>
      <c r="AU162" s="17" t="s">
        <v>82</v>
      </c>
    </row>
    <row r="163" spans="1:65" s="13" customFormat="1" ht="11.25">
      <c r="B163" s="203"/>
      <c r="C163" s="204"/>
      <c r="D163" s="194" t="s">
        <v>131</v>
      </c>
      <c r="E163" s="205" t="s">
        <v>1</v>
      </c>
      <c r="F163" s="206" t="s">
        <v>643</v>
      </c>
      <c r="G163" s="204"/>
      <c r="H163" s="207">
        <v>44.28</v>
      </c>
      <c r="I163" s="208"/>
      <c r="J163" s="204"/>
      <c r="K163" s="204"/>
      <c r="L163" s="209"/>
      <c r="M163" s="210"/>
      <c r="N163" s="211"/>
      <c r="O163" s="211"/>
      <c r="P163" s="211"/>
      <c r="Q163" s="211"/>
      <c r="R163" s="211"/>
      <c r="S163" s="211"/>
      <c r="T163" s="212"/>
      <c r="AT163" s="213" t="s">
        <v>131</v>
      </c>
      <c r="AU163" s="213" t="s">
        <v>82</v>
      </c>
      <c r="AV163" s="13" t="s">
        <v>84</v>
      </c>
      <c r="AW163" s="13" t="s">
        <v>30</v>
      </c>
      <c r="AX163" s="13" t="s">
        <v>74</v>
      </c>
      <c r="AY163" s="213" t="s">
        <v>122</v>
      </c>
    </row>
    <row r="164" spans="1:65" s="13" customFormat="1" ht="11.25">
      <c r="B164" s="203"/>
      <c r="C164" s="204"/>
      <c r="D164" s="194" t="s">
        <v>131</v>
      </c>
      <c r="E164" s="205" t="s">
        <v>1</v>
      </c>
      <c r="F164" s="206" t="s">
        <v>644</v>
      </c>
      <c r="G164" s="204"/>
      <c r="H164" s="207">
        <v>0.72</v>
      </c>
      <c r="I164" s="208"/>
      <c r="J164" s="204"/>
      <c r="K164" s="204"/>
      <c r="L164" s="209"/>
      <c r="M164" s="210"/>
      <c r="N164" s="211"/>
      <c r="O164" s="211"/>
      <c r="P164" s="211"/>
      <c r="Q164" s="211"/>
      <c r="R164" s="211"/>
      <c r="S164" s="211"/>
      <c r="T164" s="212"/>
      <c r="AT164" s="213" t="s">
        <v>131</v>
      </c>
      <c r="AU164" s="213" t="s">
        <v>82</v>
      </c>
      <c r="AV164" s="13" t="s">
        <v>84</v>
      </c>
      <c r="AW164" s="13" t="s">
        <v>30</v>
      </c>
      <c r="AX164" s="13" t="s">
        <v>74</v>
      </c>
      <c r="AY164" s="213" t="s">
        <v>122</v>
      </c>
    </row>
    <row r="165" spans="1:65" s="14" customFormat="1" ht="11.25">
      <c r="B165" s="214"/>
      <c r="C165" s="215"/>
      <c r="D165" s="194" t="s">
        <v>131</v>
      </c>
      <c r="E165" s="216" t="s">
        <v>1</v>
      </c>
      <c r="F165" s="217" t="s">
        <v>134</v>
      </c>
      <c r="G165" s="215"/>
      <c r="H165" s="218">
        <v>45</v>
      </c>
      <c r="I165" s="219"/>
      <c r="J165" s="215"/>
      <c r="K165" s="215"/>
      <c r="L165" s="220"/>
      <c r="M165" s="221"/>
      <c r="N165" s="222"/>
      <c r="O165" s="222"/>
      <c r="P165" s="222"/>
      <c r="Q165" s="222"/>
      <c r="R165" s="222"/>
      <c r="S165" s="222"/>
      <c r="T165" s="223"/>
      <c r="AT165" s="224" t="s">
        <v>131</v>
      </c>
      <c r="AU165" s="224" t="s">
        <v>82</v>
      </c>
      <c r="AV165" s="14" t="s">
        <v>129</v>
      </c>
      <c r="AW165" s="14" t="s">
        <v>30</v>
      </c>
      <c r="AX165" s="14" t="s">
        <v>82</v>
      </c>
      <c r="AY165" s="224" t="s">
        <v>122</v>
      </c>
    </row>
    <row r="166" spans="1:65" s="2" customFormat="1" ht="16.5" customHeight="1">
      <c r="A166" s="34"/>
      <c r="B166" s="35"/>
      <c r="C166" s="178" t="s">
        <v>128</v>
      </c>
      <c r="D166" s="178" t="s">
        <v>123</v>
      </c>
      <c r="E166" s="179" t="s">
        <v>178</v>
      </c>
      <c r="F166" s="180" t="s">
        <v>179</v>
      </c>
      <c r="G166" s="181" t="s">
        <v>167</v>
      </c>
      <c r="H166" s="182">
        <v>1289.8800000000001</v>
      </c>
      <c r="I166" s="183"/>
      <c r="J166" s="184">
        <f>ROUND(I166*H166,2)</f>
        <v>0</v>
      </c>
      <c r="K166" s="180" t="s">
        <v>127</v>
      </c>
      <c r="L166" s="185"/>
      <c r="M166" s="186" t="s">
        <v>1</v>
      </c>
      <c r="N166" s="187" t="s">
        <v>39</v>
      </c>
      <c r="O166" s="71"/>
      <c r="P166" s="188">
        <f>O166*H166</f>
        <v>0</v>
      </c>
      <c r="Q166" s="188">
        <v>1</v>
      </c>
      <c r="R166" s="188">
        <f>Q166*H166</f>
        <v>1289.8800000000001</v>
      </c>
      <c r="S166" s="188">
        <v>0</v>
      </c>
      <c r="T166" s="189">
        <f>S166*H166</f>
        <v>0</v>
      </c>
      <c r="U166" s="34"/>
      <c r="V166" s="34"/>
      <c r="W166" s="34"/>
      <c r="X166" s="34"/>
      <c r="Y166" s="34"/>
      <c r="Z166" s="34"/>
      <c r="AA166" s="34"/>
      <c r="AB166" s="34"/>
      <c r="AC166" s="34"/>
      <c r="AD166" s="34"/>
      <c r="AE166" s="34"/>
      <c r="AR166" s="190" t="s">
        <v>128</v>
      </c>
      <c r="AT166" s="190" t="s">
        <v>123</v>
      </c>
      <c r="AU166" s="190" t="s">
        <v>82</v>
      </c>
      <c r="AY166" s="17" t="s">
        <v>122</v>
      </c>
      <c r="BE166" s="191">
        <f>IF(N166="základní",J166,0)</f>
        <v>0</v>
      </c>
      <c r="BF166" s="191">
        <f>IF(N166="snížená",J166,0)</f>
        <v>0</v>
      </c>
      <c r="BG166" s="191">
        <f>IF(N166="zákl. přenesená",J166,0)</f>
        <v>0</v>
      </c>
      <c r="BH166" s="191">
        <f>IF(N166="sníž. přenesená",J166,0)</f>
        <v>0</v>
      </c>
      <c r="BI166" s="191">
        <f>IF(N166="nulová",J166,0)</f>
        <v>0</v>
      </c>
      <c r="BJ166" s="17" t="s">
        <v>82</v>
      </c>
      <c r="BK166" s="191">
        <f>ROUND(I166*H166,2)</f>
        <v>0</v>
      </c>
      <c r="BL166" s="17" t="s">
        <v>129</v>
      </c>
      <c r="BM166" s="190" t="s">
        <v>180</v>
      </c>
    </row>
    <row r="167" spans="1:65" s="2" customFormat="1" ht="11.25">
      <c r="A167" s="34"/>
      <c r="B167" s="35"/>
      <c r="C167" s="36"/>
      <c r="D167" s="194" t="s">
        <v>141</v>
      </c>
      <c r="E167" s="36"/>
      <c r="F167" s="225" t="s">
        <v>179</v>
      </c>
      <c r="G167" s="36"/>
      <c r="H167" s="36"/>
      <c r="I167" s="226"/>
      <c r="J167" s="36"/>
      <c r="K167" s="36"/>
      <c r="L167" s="39"/>
      <c r="M167" s="227"/>
      <c r="N167" s="228"/>
      <c r="O167" s="71"/>
      <c r="P167" s="71"/>
      <c r="Q167" s="71"/>
      <c r="R167" s="71"/>
      <c r="S167" s="71"/>
      <c r="T167" s="72"/>
      <c r="U167" s="34"/>
      <c r="V167" s="34"/>
      <c r="W167" s="34"/>
      <c r="X167" s="34"/>
      <c r="Y167" s="34"/>
      <c r="Z167" s="34"/>
      <c r="AA167" s="34"/>
      <c r="AB167" s="34"/>
      <c r="AC167" s="34"/>
      <c r="AD167" s="34"/>
      <c r="AE167" s="34"/>
      <c r="AT167" s="17" t="s">
        <v>141</v>
      </c>
      <c r="AU167" s="17" t="s">
        <v>82</v>
      </c>
    </row>
    <row r="168" spans="1:65" s="12" customFormat="1" ht="11.25">
      <c r="B168" s="192"/>
      <c r="C168" s="193"/>
      <c r="D168" s="194" t="s">
        <v>131</v>
      </c>
      <c r="E168" s="195" t="s">
        <v>1</v>
      </c>
      <c r="F168" s="196" t="s">
        <v>645</v>
      </c>
      <c r="G168" s="193"/>
      <c r="H168" s="195" t="s">
        <v>1</v>
      </c>
      <c r="I168" s="197"/>
      <c r="J168" s="193"/>
      <c r="K168" s="193"/>
      <c r="L168" s="198"/>
      <c r="M168" s="199"/>
      <c r="N168" s="200"/>
      <c r="O168" s="200"/>
      <c r="P168" s="200"/>
      <c r="Q168" s="200"/>
      <c r="R168" s="200"/>
      <c r="S168" s="200"/>
      <c r="T168" s="201"/>
      <c r="AT168" s="202" t="s">
        <v>131</v>
      </c>
      <c r="AU168" s="202" t="s">
        <v>82</v>
      </c>
      <c r="AV168" s="12" t="s">
        <v>82</v>
      </c>
      <c r="AW168" s="12" t="s">
        <v>30</v>
      </c>
      <c r="AX168" s="12" t="s">
        <v>74</v>
      </c>
      <c r="AY168" s="202" t="s">
        <v>122</v>
      </c>
    </row>
    <row r="169" spans="1:65" s="13" customFormat="1" ht="11.25">
      <c r="B169" s="203"/>
      <c r="C169" s="204"/>
      <c r="D169" s="194" t="s">
        <v>131</v>
      </c>
      <c r="E169" s="205" t="s">
        <v>1</v>
      </c>
      <c r="F169" s="206" t="s">
        <v>646</v>
      </c>
      <c r="G169" s="204"/>
      <c r="H169" s="207">
        <v>180</v>
      </c>
      <c r="I169" s="208"/>
      <c r="J169" s="204"/>
      <c r="K169" s="204"/>
      <c r="L169" s="209"/>
      <c r="M169" s="210"/>
      <c r="N169" s="211"/>
      <c r="O169" s="211"/>
      <c r="P169" s="211"/>
      <c r="Q169" s="211"/>
      <c r="R169" s="211"/>
      <c r="S169" s="211"/>
      <c r="T169" s="212"/>
      <c r="AT169" s="213" t="s">
        <v>131</v>
      </c>
      <c r="AU169" s="213" t="s">
        <v>82</v>
      </c>
      <c r="AV169" s="13" t="s">
        <v>84</v>
      </c>
      <c r="AW169" s="13" t="s">
        <v>30</v>
      </c>
      <c r="AX169" s="13" t="s">
        <v>74</v>
      </c>
      <c r="AY169" s="213" t="s">
        <v>122</v>
      </c>
    </row>
    <row r="170" spans="1:65" s="13" customFormat="1" ht="11.25">
      <c r="B170" s="203"/>
      <c r="C170" s="204"/>
      <c r="D170" s="194" t="s">
        <v>131</v>
      </c>
      <c r="E170" s="205" t="s">
        <v>1</v>
      </c>
      <c r="F170" s="206" t="s">
        <v>647</v>
      </c>
      <c r="G170" s="204"/>
      <c r="H170" s="207">
        <v>18</v>
      </c>
      <c r="I170" s="208"/>
      <c r="J170" s="204"/>
      <c r="K170" s="204"/>
      <c r="L170" s="209"/>
      <c r="M170" s="210"/>
      <c r="N170" s="211"/>
      <c r="O170" s="211"/>
      <c r="P170" s="211"/>
      <c r="Q170" s="211"/>
      <c r="R170" s="211"/>
      <c r="S170" s="211"/>
      <c r="T170" s="212"/>
      <c r="AT170" s="213" t="s">
        <v>131</v>
      </c>
      <c r="AU170" s="213" t="s">
        <v>82</v>
      </c>
      <c r="AV170" s="13" t="s">
        <v>84</v>
      </c>
      <c r="AW170" s="13" t="s">
        <v>30</v>
      </c>
      <c r="AX170" s="13" t="s">
        <v>74</v>
      </c>
      <c r="AY170" s="213" t="s">
        <v>122</v>
      </c>
    </row>
    <row r="171" spans="1:65" s="12" customFormat="1" ht="11.25">
      <c r="B171" s="192"/>
      <c r="C171" s="193"/>
      <c r="D171" s="194" t="s">
        <v>131</v>
      </c>
      <c r="E171" s="195" t="s">
        <v>1</v>
      </c>
      <c r="F171" s="196" t="s">
        <v>648</v>
      </c>
      <c r="G171" s="193"/>
      <c r="H171" s="195" t="s">
        <v>1</v>
      </c>
      <c r="I171" s="197"/>
      <c r="J171" s="193"/>
      <c r="K171" s="193"/>
      <c r="L171" s="198"/>
      <c r="M171" s="199"/>
      <c r="N171" s="200"/>
      <c r="O171" s="200"/>
      <c r="P171" s="200"/>
      <c r="Q171" s="200"/>
      <c r="R171" s="200"/>
      <c r="S171" s="200"/>
      <c r="T171" s="201"/>
      <c r="AT171" s="202" t="s">
        <v>131</v>
      </c>
      <c r="AU171" s="202" t="s">
        <v>82</v>
      </c>
      <c r="AV171" s="12" t="s">
        <v>82</v>
      </c>
      <c r="AW171" s="12" t="s">
        <v>30</v>
      </c>
      <c r="AX171" s="12" t="s">
        <v>74</v>
      </c>
      <c r="AY171" s="202" t="s">
        <v>122</v>
      </c>
    </row>
    <row r="172" spans="1:65" s="13" customFormat="1" ht="11.25">
      <c r="B172" s="203"/>
      <c r="C172" s="204"/>
      <c r="D172" s="194" t="s">
        <v>131</v>
      </c>
      <c r="E172" s="205" t="s">
        <v>1</v>
      </c>
      <c r="F172" s="206" t="s">
        <v>649</v>
      </c>
      <c r="G172" s="204"/>
      <c r="H172" s="207">
        <v>82.62</v>
      </c>
      <c r="I172" s="208"/>
      <c r="J172" s="204"/>
      <c r="K172" s="204"/>
      <c r="L172" s="209"/>
      <c r="M172" s="210"/>
      <c r="N172" s="211"/>
      <c r="O172" s="211"/>
      <c r="P172" s="211"/>
      <c r="Q172" s="211"/>
      <c r="R172" s="211"/>
      <c r="S172" s="211"/>
      <c r="T172" s="212"/>
      <c r="AT172" s="213" t="s">
        <v>131</v>
      </c>
      <c r="AU172" s="213" t="s">
        <v>82</v>
      </c>
      <c r="AV172" s="13" t="s">
        <v>84</v>
      </c>
      <c r="AW172" s="13" t="s">
        <v>30</v>
      </c>
      <c r="AX172" s="13" t="s">
        <v>74</v>
      </c>
      <c r="AY172" s="213" t="s">
        <v>122</v>
      </c>
    </row>
    <row r="173" spans="1:65" s="13" customFormat="1" ht="11.25">
      <c r="B173" s="203"/>
      <c r="C173" s="204"/>
      <c r="D173" s="194" t="s">
        <v>131</v>
      </c>
      <c r="E173" s="205" t="s">
        <v>1</v>
      </c>
      <c r="F173" s="206" t="s">
        <v>650</v>
      </c>
      <c r="G173" s="204"/>
      <c r="H173" s="207">
        <v>4.8600000000000003</v>
      </c>
      <c r="I173" s="208"/>
      <c r="J173" s="204"/>
      <c r="K173" s="204"/>
      <c r="L173" s="209"/>
      <c r="M173" s="210"/>
      <c r="N173" s="211"/>
      <c r="O173" s="211"/>
      <c r="P173" s="211"/>
      <c r="Q173" s="211"/>
      <c r="R173" s="211"/>
      <c r="S173" s="211"/>
      <c r="T173" s="212"/>
      <c r="AT173" s="213" t="s">
        <v>131</v>
      </c>
      <c r="AU173" s="213" t="s">
        <v>82</v>
      </c>
      <c r="AV173" s="13" t="s">
        <v>84</v>
      </c>
      <c r="AW173" s="13" t="s">
        <v>30</v>
      </c>
      <c r="AX173" s="13" t="s">
        <v>74</v>
      </c>
      <c r="AY173" s="213" t="s">
        <v>122</v>
      </c>
    </row>
    <row r="174" spans="1:65" s="12" customFormat="1" ht="11.25">
      <c r="B174" s="192"/>
      <c r="C174" s="193"/>
      <c r="D174" s="194" t="s">
        <v>131</v>
      </c>
      <c r="E174" s="195" t="s">
        <v>1</v>
      </c>
      <c r="F174" s="196" t="s">
        <v>613</v>
      </c>
      <c r="G174" s="193"/>
      <c r="H174" s="195" t="s">
        <v>1</v>
      </c>
      <c r="I174" s="197"/>
      <c r="J174" s="193"/>
      <c r="K174" s="193"/>
      <c r="L174" s="198"/>
      <c r="M174" s="199"/>
      <c r="N174" s="200"/>
      <c r="O174" s="200"/>
      <c r="P174" s="200"/>
      <c r="Q174" s="200"/>
      <c r="R174" s="200"/>
      <c r="S174" s="200"/>
      <c r="T174" s="201"/>
      <c r="AT174" s="202" t="s">
        <v>131</v>
      </c>
      <c r="AU174" s="202" t="s">
        <v>82</v>
      </c>
      <c r="AV174" s="12" t="s">
        <v>82</v>
      </c>
      <c r="AW174" s="12" t="s">
        <v>30</v>
      </c>
      <c r="AX174" s="12" t="s">
        <v>74</v>
      </c>
      <c r="AY174" s="202" t="s">
        <v>122</v>
      </c>
    </row>
    <row r="175" spans="1:65" s="13" customFormat="1" ht="11.25">
      <c r="B175" s="203"/>
      <c r="C175" s="204"/>
      <c r="D175" s="194" t="s">
        <v>131</v>
      </c>
      <c r="E175" s="205" t="s">
        <v>1</v>
      </c>
      <c r="F175" s="206" t="s">
        <v>651</v>
      </c>
      <c r="G175" s="204"/>
      <c r="H175" s="207">
        <v>948.6</v>
      </c>
      <c r="I175" s="208"/>
      <c r="J175" s="204"/>
      <c r="K175" s="204"/>
      <c r="L175" s="209"/>
      <c r="M175" s="210"/>
      <c r="N175" s="211"/>
      <c r="O175" s="211"/>
      <c r="P175" s="211"/>
      <c r="Q175" s="211"/>
      <c r="R175" s="211"/>
      <c r="S175" s="211"/>
      <c r="T175" s="212"/>
      <c r="AT175" s="213" t="s">
        <v>131</v>
      </c>
      <c r="AU175" s="213" t="s">
        <v>82</v>
      </c>
      <c r="AV175" s="13" t="s">
        <v>84</v>
      </c>
      <c r="AW175" s="13" t="s">
        <v>30</v>
      </c>
      <c r="AX175" s="13" t="s">
        <v>74</v>
      </c>
      <c r="AY175" s="213" t="s">
        <v>122</v>
      </c>
    </row>
    <row r="176" spans="1:65" s="13" customFormat="1" ht="11.25">
      <c r="B176" s="203"/>
      <c r="C176" s="204"/>
      <c r="D176" s="194" t="s">
        <v>131</v>
      </c>
      <c r="E176" s="205" t="s">
        <v>1</v>
      </c>
      <c r="F176" s="206" t="s">
        <v>652</v>
      </c>
      <c r="G176" s="204"/>
      <c r="H176" s="207">
        <v>55.8</v>
      </c>
      <c r="I176" s="208"/>
      <c r="J176" s="204"/>
      <c r="K176" s="204"/>
      <c r="L176" s="209"/>
      <c r="M176" s="210"/>
      <c r="N176" s="211"/>
      <c r="O176" s="211"/>
      <c r="P176" s="211"/>
      <c r="Q176" s="211"/>
      <c r="R176" s="211"/>
      <c r="S176" s="211"/>
      <c r="T176" s="212"/>
      <c r="AT176" s="213" t="s">
        <v>131</v>
      </c>
      <c r="AU176" s="213" t="s">
        <v>82</v>
      </c>
      <c r="AV176" s="13" t="s">
        <v>84</v>
      </c>
      <c r="AW176" s="13" t="s">
        <v>30</v>
      </c>
      <c r="AX176" s="13" t="s">
        <v>74</v>
      </c>
      <c r="AY176" s="213" t="s">
        <v>122</v>
      </c>
    </row>
    <row r="177" spans="1:65" s="14" customFormat="1" ht="11.25">
      <c r="B177" s="214"/>
      <c r="C177" s="215"/>
      <c r="D177" s="194" t="s">
        <v>131</v>
      </c>
      <c r="E177" s="216" t="s">
        <v>1</v>
      </c>
      <c r="F177" s="217" t="s">
        <v>134</v>
      </c>
      <c r="G177" s="215"/>
      <c r="H177" s="218">
        <v>1289.8799999999999</v>
      </c>
      <c r="I177" s="219"/>
      <c r="J177" s="215"/>
      <c r="K177" s="215"/>
      <c r="L177" s="220"/>
      <c r="M177" s="221"/>
      <c r="N177" s="222"/>
      <c r="O177" s="222"/>
      <c r="P177" s="222"/>
      <c r="Q177" s="222"/>
      <c r="R177" s="222"/>
      <c r="S177" s="222"/>
      <c r="T177" s="223"/>
      <c r="AT177" s="224" t="s">
        <v>131</v>
      </c>
      <c r="AU177" s="224" t="s">
        <v>82</v>
      </c>
      <c r="AV177" s="14" t="s">
        <v>129</v>
      </c>
      <c r="AW177" s="14" t="s">
        <v>30</v>
      </c>
      <c r="AX177" s="14" t="s">
        <v>82</v>
      </c>
      <c r="AY177" s="224" t="s">
        <v>122</v>
      </c>
    </row>
    <row r="178" spans="1:65" s="11" customFormat="1" ht="25.9" customHeight="1">
      <c r="B178" s="164"/>
      <c r="C178" s="165"/>
      <c r="D178" s="166" t="s">
        <v>73</v>
      </c>
      <c r="E178" s="167" t="s">
        <v>218</v>
      </c>
      <c r="F178" s="167" t="s">
        <v>219</v>
      </c>
      <c r="G178" s="165"/>
      <c r="H178" s="165"/>
      <c r="I178" s="168"/>
      <c r="J178" s="169">
        <f>BK178</f>
        <v>0</v>
      </c>
      <c r="K178" s="165"/>
      <c r="L178" s="170"/>
      <c r="M178" s="171"/>
      <c r="N178" s="172"/>
      <c r="O178" s="172"/>
      <c r="P178" s="173">
        <f>SUM(P179:P359)</f>
        <v>0</v>
      </c>
      <c r="Q178" s="172"/>
      <c r="R178" s="173">
        <f>SUM(R179:R359)</f>
        <v>0</v>
      </c>
      <c r="S178" s="172"/>
      <c r="T178" s="174">
        <f>SUM(T179:T359)</f>
        <v>0</v>
      </c>
      <c r="AR178" s="175" t="s">
        <v>82</v>
      </c>
      <c r="AT178" s="176" t="s">
        <v>73</v>
      </c>
      <c r="AU178" s="176" t="s">
        <v>74</v>
      </c>
      <c r="AY178" s="175" t="s">
        <v>122</v>
      </c>
      <c r="BK178" s="177">
        <f>SUM(BK179:BK359)</f>
        <v>0</v>
      </c>
    </row>
    <row r="179" spans="1:65" s="2" customFormat="1" ht="24.2" customHeight="1">
      <c r="A179" s="34"/>
      <c r="B179" s="35"/>
      <c r="C179" s="240" t="s">
        <v>206</v>
      </c>
      <c r="D179" s="240" t="s">
        <v>221</v>
      </c>
      <c r="E179" s="241" t="s">
        <v>653</v>
      </c>
      <c r="F179" s="242" t="s">
        <v>654</v>
      </c>
      <c r="G179" s="243" t="s">
        <v>655</v>
      </c>
      <c r="H179" s="244">
        <v>0.14000000000000001</v>
      </c>
      <c r="I179" s="245"/>
      <c r="J179" s="246">
        <f>ROUND(I179*H179,2)</f>
        <v>0</v>
      </c>
      <c r="K179" s="242" t="s">
        <v>127</v>
      </c>
      <c r="L179" s="39"/>
      <c r="M179" s="247" t="s">
        <v>1</v>
      </c>
      <c r="N179" s="248" t="s">
        <v>39</v>
      </c>
      <c r="O179" s="71"/>
      <c r="P179" s="188">
        <f>O179*H179</f>
        <v>0</v>
      </c>
      <c r="Q179" s="188">
        <v>0</v>
      </c>
      <c r="R179" s="188">
        <f>Q179*H179</f>
        <v>0</v>
      </c>
      <c r="S179" s="188">
        <v>0</v>
      </c>
      <c r="T179" s="189">
        <f>S179*H179</f>
        <v>0</v>
      </c>
      <c r="U179" s="34"/>
      <c r="V179" s="34"/>
      <c r="W179" s="34"/>
      <c r="X179" s="34"/>
      <c r="Y179" s="34"/>
      <c r="Z179" s="34"/>
      <c r="AA179" s="34"/>
      <c r="AB179" s="34"/>
      <c r="AC179" s="34"/>
      <c r="AD179" s="34"/>
      <c r="AE179" s="34"/>
      <c r="AR179" s="190" t="s">
        <v>129</v>
      </c>
      <c r="AT179" s="190" t="s">
        <v>221</v>
      </c>
      <c r="AU179" s="190" t="s">
        <v>82</v>
      </c>
      <c r="AY179" s="17" t="s">
        <v>122</v>
      </c>
      <c r="BE179" s="191">
        <f>IF(N179="základní",J179,0)</f>
        <v>0</v>
      </c>
      <c r="BF179" s="191">
        <f>IF(N179="snížená",J179,0)</f>
        <v>0</v>
      </c>
      <c r="BG179" s="191">
        <f>IF(N179="zákl. přenesená",J179,0)</f>
        <v>0</v>
      </c>
      <c r="BH179" s="191">
        <f>IF(N179="sníž. přenesená",J179,0)</f>
        <v>0</v>
      </c>
      <c r="BI179" s="191">
        <f>IF(N179="nulová",J179,0)</f>
        <v>0</v>
      </c>
      <c r="BJ179" s="17" t="s">
        <v>82</v>
      </c>
      <c r="BK179" s="191">
        <f>ROUND(I179*H179,2)</f>
        <v>0</v>
      </c>
      <c r="BL179" s="17" t="s">
        <v>129</v>
      </c>
      <c r="BM179" s="190" t="s">
        <v>656</v>
      </c>
    </row>
    <row r="180" spans="1:65" s="2" customFormat="1" ht="48.75">
      <c r="A180" s="34"/>
      <c r="B180" s="35"/>
      <c r="C180" s="36"/>
      <c r="D180" s="194" t="s">
        <v>141</v>
      </c>
      <c r="E180" s="36"/>
      <c r="F180" s="225" t="s">
        <v>657</v>
      </c>
      <c r="G180" s="36"/>
      <c r="H180" s="36"/>
      <c r="I180" s="226"/>
      <c r="J180" s="36"/>
      <c r="K180" s="36"/>
      <c r="L180" s="39"/>
      <c r="M180" s="227"/>
      <c r="N180" s="228"/>
      <c r="O180" s="71"/>
      <c r="P180" s="71"/>
      <c r="Q180" s="71"/>
      <c r="R180" s="71"/>
      <c r="S180" s="71"/>
      <c r="T180" s="72"/>
      <c r="U180" s="34"/>
      <c r="V180" s="34"/>
      <c r="W180" s="34"/>
      <c r="X180" s="34"/>
      <c r="Y180" s="34"/>
      <c r="Z180" s="34"/>
      <c r="AA180" s="34"/>
      <c r="AB180" s="34"/>
      <c r="AC180" s="34"/>
      <c r="AD180" s="34"/>
      <c r="AE180" s="34"/>
      <c r="AT180" s="17" t="s">
        <v>141</v>
      </c>
      <c r="AU180" s="17" t="s">
        <v>82</v>
      </c>
    </row>
    <row r="181" spans="1:65" s="13" customFormat="1" ht="11.25">
      <c r="B181" s="203"/>
      <c r="C181" s="204"/>
      <c r="D181" s="194" t="s">
        <v>131</v>
      </c>
      <c r="E181" s="205" t="s">
        <v>1</v>
      </c>
      <c r="F181" s="206" t="s">
        <v>658</v>
      </c>
      <c r="G181" s="204"/>
      <c r="H181" s="207">
        <v>0.14000000000000001</v>
      </c>
      <c r="I181" s="208"/>
      <c r="J181" s="204"/>
      <c r="K181" s="204"/>
      <c r="L181" s="209"/>
      <c r="M181" s="210"/>
      <c r="N181" s="211"/>
      <c r="O181" s="211"/>
      <c r="P181" s="211"/>
      <c r="Q181" s="211"/>
      <c r="R181" s="211"/>
      <c r="S181" s="211"/>
      <c r="T181" s="212"/>
      <c r="AT181" s="213" t="s">
        <v>131</v>
      </c>
      <c r="AU181" s="213" t="s">
        <v>82</v>
      </c>
      <c r="AV181" s="13" t="s">
        <v>84</v>
      </c>
      <c r="AW181" s="13" t="s">
        <v>30</v>
      </c>
      <c r="AX181" s="13" t="s">
        <v>74</v>
      </c>
      <c r="AY181" s="213" t="s">
        <v>122</v>
      </c>
    </row>
    <row r="182" spans="1:65" s="14" customFormat="1" ht="11.25">
      <c r="B182" s="214"/>
      <c r="C182" s="215"/>
      <c r="D182" s="194" t="s">
        <v>131</v>
      </c>
      <c r="E182" s="216" t="s">
        <v>1</v>
      </c>
      <c r="F182" s="217" t="s">
        <v>134</v>
      </c>
      <c r="G182" s="215"/>
      <c r="H182" s="218">
        <v>0.14000000000000001</v>
      </c>
      <c r="I182" s="219"/>
      <c r="J182" s="215"/>
      <c r="K182" s="215"/>
      <c r="L182" s="220"/>
      <c r="M182" s="221"/>
      <c r="N182" s="222"/>
      <c r="O182" s="222"/>
      <c r="P182" s="222"/>
      <c r="Q182" s="222"/>
      <c r="R182" s="222"/>
      <c r="S182" s="222"/>
      <c r="T182" s="223"/>
      <c r="AT182" s="224" t="s">
        <v>131</v>
      </c>
      <c r="AU182" s="224" t="s">
        <v>82</v>
      </c>
      <c r="AV182" s="14" t="s">
        <v>129</v>
      </c>
      <c r="AW182" s="14" t="s">
        <v>30</v>
      </c>
      <c r="AX182" s="14" t="s">
        <v>82</v>
      </c>
      <c r="AY182" s="224" t="s">
        <v>122</v>
      </c>
    </row>
    <row r="183" spans="1:65" s="2" customFormat="1" ht="24.2" customHeight="1">
      <c r="A183" s="34"/>
      <c r="B183" s="35"/>
      <c r="C183" s="240" t="s">
        <v>211</v>
      </c>
      <c r="D183" s="240" t="s">
        <v>221</v>
      </c>
      <c r="E183" s="241" t="s">
        <v>383</v>
      </c>
      <c r="F183" s="242" t="s">
        <v>384</v>
      </c>
      <c r="G183" s="243" t="s">
        <v>214</v>
      </c>
      <c r="H183" s="244">
        <v>600</v>
      </c>
      <c r="I183" s="245"/>
      <c r="J183" s="246">
        <f>ROUND(I183*H183,2)</f>
        <v>0</v>
      </c>
      <c r="K183" s="242" t="s">
        <v>127</v>
      </c>
      <c r="L183" s="39"/>
      <c r="M183" s="247" t="s">
        <v>1</v>
      </c>
      <c r="N183" s="248" t="s">
        <v>39</v>
      </c>
      <c r="O183" s="71"/>
      <c r="P183" s="188">
        <f>O183*H183</f>
        <v>0</v>
      </c>
      <c r="Q183" s="188">
        <v>0</v>
      </c>
      <c r="R183" s="188">
        <f>Q183*H183</f>
        <v>0</v>
      </c>
      <c r="S183" s="188">
        <v>0</v>
      </c>
      <c r="T183" s="189">
        <f>S183*H183</f>
        <v>0</v>
      </c>
      <c r="U183" s="34"/>
      <c r="V183" s="34"/>
      <c r="W183" s="34"/>
      <c r="X183" s="34"/>
      <c r="Y183" s="34"/>
      <c r="Z183" s="34"/>
      <c r="AA183" s="34"/>
      <c r="AB183" s="34"/>
      <c r="AC183" s="34"/>
      <c r="AD183" s="34"/>
      <c r="AE183" s="34"/>
      <c r="AR183" s="190" t="s">
        <v>129</v>
      </c>
      <c r="AT183" s="190" t="s">
        <v>221</v>
      </c>
      <c r="AU183" s="190" t="s">
        <v>82</v>
      </c>
      <c r="AY183" s="17" t="s">
        <v>122</v>
      </c>
      <c r="BE183" s="191">
        <f>IF(N183="základní",J183,0)</f>
        <v>0</v>
      </c>
      <c r="BF183" s="191">
        <f>IF(N183="snížená",J183,0)</f>
        <v>0</v>
      </c>
      <c r="BG183" s="191">
        <f>IF(N183="zákl. přenesená",J183,0)</f>
        <v>0</v>
      </c>
      <c r="BH183" s="191">
        <f>IF(N183="sníž. přenesená",J183,0)</f>
        <v>0</v>
      </c>
      <c r="BI183" s="191">
        <f>IF(N183="nulová",J183,0)</f>
        <v>0</v>
      </c>
      <c r="BJ183" s="17" t="s">
        <v>82</v>
      </c>
      <c r="BK183" s="191">
        <f>ROUND(I183*H183,2)</f>
        <v>0</v>
      </c>
      <c r="BL183" s="17" t="s">
        <v>129</v>
      </c>
      <c r="BM183" s="190" t="s">
        <v>659</v>
      </c>
    </row>
    <row r="184" spans="1:65" s="2" customFormat="1" ht="48.75">
      <c r="A184" s="34"/>
      <c r="B184" s="35"/>
      <c r="C184" s="36"/>
      <c r="D184" s="194" t="s">
        <v>141</v>
      </c>
      <c r="E184" s="36"/>
      <c r="F184" s="225" t="s">
        <v>386</v>
      </c>
      <c r="G184" s="36"/>
      <c r="H184" s="36"/>
      <c r="I184" s="226"/>
      <c r="J184" s="36"/>
      <c r="K184" s="36"/>
      <c r="L184" s="39"/>
      <c r="M184" s="227"/>
      <c r="N184" s="228"/>
      <c r="O184" s="71"/>
      <c r="P184" s="71"/>
      <c r="Q184" s="71"/>
      <c r="R184" s="71"/>
      <c r="S184" s="71"/>
      <c r="T184" s="72"/>
      <c r="U184" s="34"/>
      <c r="V184" s="34"/>
      <c r="W184" s="34"/>
      <c r="X184" s="34"/>
      <c r="Y184" s="34"/>
      <c r="Z184" s="34"/>
      <c r="AA184" s="34"/>
      <c r="AB184" s="34"/>
      <c r="AC184" s="34"/>
      <c r="AD184" s="34"/>
      <c r="AE184" s="34"/>
      <c r="AT184" s="17" t="s">
        <v>141</v>
      </c>
      <c r="AU184" s="17" t="s">
        <v>82</v>
      </c>
    </row>
    <row r="185" spans="1:65" s="13" customFormat="1" ht="11.25">
      <c r="B185" s="203"/>
      <c r="C185" s="204"/>
      <c r="D185" s="194" t="s">
        <v>131</v>
      </c>
      <c r="E185" s="205" t="s">
        <v>1</v>
      </c>
      <c r="F185" s="206" t="s">
        <v>660</v>
      </c>
      <c r="G185" s="204"/>
      <c r="H185" s="207">
        <v>600</v>
      </c>
      <c r="I185" s="208"/>
      <c r="J185" s="204"/>
      <c r="K185" s="204"/>
      <c r="L185" s="209"/>
      <c r="M185" s="210"/>
      <c r="N185" s="211"/>
      <c r="O185" s="211"/>
      <c r="P185" s="211"/>
      <c r="Q185" s="211"/>
      <c r="R185" s="211"/>
      <c r="S185" s="211"/>
      <c r="T185" s="212"/>
      <c r="AT185" s="213" t="s">
        <v>131</v>
      </c>
      <c r="AU185" s="213" t="s">
        <v>82</v>
      </c>
      <c r="AV185" s="13" t="s">
        <v>84</v>
      </c>
      <c r="AW185" s="13" t="s">
        <v>30</v>
      </c>
      <c r="AX185" s="13" t="s">
        <v>74</v>
      </c>
      <c r="AY185" s="213" t="s">
        <v>122</v>
      </c>
    </row>
    <row r="186" spans="1:65" s="14" customFormat="1" ht="11.25">
      <c r="B186" s="214"/>
      <c r="C186" s="215"/>
      <c r="D186" s="194" t="s">
        <v>131</v>
      </c>
      <c r="E186" s="216" t="s">
        <v>1</v>
      </c>
      <c r="F186" s="217" t="s">
        <v>134</v>
      </c>
      <c r="G186" s="215"/>
      <c r="H186" s="218">
        <v>600</v>
      </c>
      <c r="I186" s="219"/>
      <c r="J186" s="215"/>
      <c r="K186" s="215"/>
      <c r="L186" s="220"/>
      <c r="M186" s="221"/>
      <c r="N186" s="222"/>
      <c r="O186" s="222"/>
      <c r="P186" s="222"/>
      <c r="Q186" s="222"/>
      <c r="R186" s="222"/>
      <c r="S186" s="222"/>
      <c r="T186" s="223"/>
      <c r="AT186" s="224" t="s">
        <v>131</v>
      </c>
      <c r="AU186" s="224" t="s">
        <v>82</v>
      </c>
      <c r="AV186" s="14" t="s">
        <v>129</v>
      </c>
      <c r="AW186" s="14" t="s">
        <v>30</v>
      </c>
      <c r="AX186" s="14" t="s">
        <v>82</v>
      </c>
      <c r="AY186" s="224" t="s">
        <v>122</v>
      </c>
    </row>
    <row r="187" spans="1:65" s="2" customFormat="1" ht="24.2" customHeight="1">
      <c r="A187" s="34"/>
      <c r="B187" s="35"/>
      <c r="C187" s="240" t="s">
        <v>220</v>
      </c>
      <c r="D187" s="240" t="s">
        <v>221</v>
      </c>
      <c r="E187" s="241" t="s">
        <v>452</v>
      </c>
      <c r="F187" s="242" t="s">
        <v>453</v>
      </c>
      <c r="G187" s="243" t="s">
        <v>224</v>
      </c>
      <c r="H187" s="244">
        <v>46.5</v>
      </c>
      <c r="I187" s="245"/>
      <c r="J187" s="246">
        <f>ROUND(I187*H187,2)</f>
        <v>0</v>
      </c>
      <c r="K187" s="242" t="s">
        <v>127</v>
      </c>
      <c r="L187" s="39"/>
      <c r="M187" s="247" t="s">
        <v>1</v>
      </c>
      <c r="N187" s="248" t="s">
        <v>39</v>
      </c>
      <c r="O187" s="71"/>
      <c r="P187" s="188">
        <f>O187*H187</f>
        <v>0</v>
      </c>
      <c r="Q187" s="188">
        <v>0</v>
      </c>
      <c r="R187" s="188">
        <f>Q187*H187</f>
        <v>0</v>
      </c>
      <c r="S187" s="188">
        <v>0</v>
      </c>
      <c r="T187" s="189">
        <f>S187*H187</f>
        <v>0</v>
      </c>
      <c r="U187" s="34"/>
      <c r="V187" s="34"/>
      <c r="W187" s="34"/>
      <c r="X187" s="34"/>
      <c r="Y187" s="34"/>
      <c r="Z187" s="34"/>
      <c r="AA187" s="34"/>
      <c r="AB187" s="34"/>
      <c r="AC187" s="34"/>
      <c r="AD187" s="34"/>
      <c r="AE187" s="34"/>
      <c r="AR187" s="190" t="s">
        <v>129</v>
      </c>
      <c r="AT187" s="190" t="s">
        <v>221</v>
      </c>
      <c r="AU187" s="190" t="s">
        <v>82</v>
      </c>
      <c r="AY187" s="17" t="s">
        <v>122</v>
      </c>
      <c r="BE187" s="191">
        <f>IF(N187="základní",J187,0)</f>
        <v>0</v>
      </c>
      <c r="BF187" s="191">
        <f>IF(N187="snížená",J187,0)</f>
        <v>0</v>
      </c>
      <c r="BG187" s="191">
        <f>IF(N187="zákl. přenesená",J187,0)</f>
        <v>0</v>
      </c>
      <c r="BH187" s="191">
        <f>IF(N187="sníž. přenesená",J187,0)</f>
        <v>0</v>
      </c>
      <c r="BI187" s="191">
        <f>IF(N187="nulová",J187,0)</f>
        <v>0</v>
      </c>
      <c r="BJ187" s="17" t="s">
        <v>82</v>
      </c>
      <c r="BK187" s="191">
        <f>ROUND(I187*H187,2)</f>
        <v>0</v>
      </c>
      <c r="BL187" s="17" t="s">
        <v>129</v>
      </c>
      <c r="BM187" s="190" t="s">
        <v>454</v>
      </c>
    </row>
    <row r="188" spans="1:65" s="2" customFormat="1" ht="48.75">
      <c r="A188" s="34"/>
      <c r="B188" s="35"/>
      <c r="C188" s="36"/>
      <c r="D188" s="194" t="s">
        <v>141</v>
      </c>
      <c r="E188" s="36"/>
      <c r="F188" s="225" t="s">
        <v>455</v>
      </c>
      <c r="G188" s="36"/>
      <c r="H188" s="36"/>
      <c r="I188" s="226"/>
      <c r="J188" s="36"/>
      <c r="K188" s="36"/>
      <c r="L188" s="39"/>
      <c r="M188" s="227"/>
      <c r="N188" s="228"/>
      <c r="O188" s="71"/>
      <c r="P188" s="71"/>
      <c r="Q188" s="71"/>
      <c r="R188" s="71"/>
      <c r="S188" s="71"/>
      <c r="T188" s="72"/>
      <c r="U188" s="34"/>
      <c r="V188" s="34"/>
      <c r="W188" s="34"/>
      <c r="X188" s="34"/>
      <c r="Y188" s="34"/>
      <c r="Z188" s="34"/>
      <c r="AA188" s="34"/>
      <c r="AB188" s="34"/>
      <c r="AC188" s="34"/>
      <c r="AD188" s="34"/>
      <c r="AE188" s="34"/>
      <c r="AT188" s="17" t="s">
        <v>141</v>
      </c>
      <c r="AU188" s="17" t="s">
        <v>82</v>
      </c>
    </row>
    <row r="189" spans="1:65" s="12" customFormat="1" ht="11.25">
      <c r="B189" s="192"/>
      <c r="C189" s="193"/>
      <c r="D189" s="194" t="s">
        <v>131</v>
      </c>
      <c r="E189" s="195" t="s">
        <v>1</v>
      </c>
      <c r="F189" s="196" t="s">
        <v>661</v>
      </c>
      <c r="G189" s="193"/>
      <c r="H189" s="195" t="s">
        <v>1</v>
      </c>
      <c r="I189" s="197"/>
      <c r="J189" s="193"/>
      <c r="K189" s="193"/>
      <c r="L189" s="198"/>
      <c r="M189" s="199"/>
      <c r="N189" s="200"/>
      <c r="O189" s="200"/>
      <c r="P189" s="200"/>
      <c r="Q189" s="200"/>
      <c r="R189" s="200"/>
      <c r="S189" s="200"/>
      <c r="T189" s="201"/>
      <c r="AT189" s="202" t="s">
        <v>131</v>
      </c>
      <c r="AU189" s="202" t="s">
        <v>82</v>
      </c>
      <c r="AV189" s="12" t="s">
        <v>82</v>
      </c>
      <c r="AW189" s="12" t="s">
        <v>30</v>
      </c>
      <c r="AX189" s="12" t="s">
        <v>74</v>
      </c>
      <c r="AY189" s="202" t="s">
        <v>122</v>
      </c>
    </row>
    <row r="190" spans="1:65" s="13" customFormat="1" ht="11.25">
      <c r="B190" s="203"/>
      <c r="C190" s="204"/>
      <c r="D190" s="194" t="s">
        <v>131</v>
      </c>
      <c r="E190" s="205" t="s">
        <v>1</v>
      </c>
      <c r="F190" s="206" t="s">
        <v>662</v>
      </c>
      <c r="G190" s="204"/>
      <c r="H190" s="207">
        <v>39</v>
      </c>
      <c r="I190" s="208"/>
      <c r="J190" s="204"/>
      <c r="K190" s="204"/>
      <c r="L190" s="209"/>
      <c r="M190" s="210"/>
      <c r="N190" s="211"/>
      <c r="O190" s="211"/>
      <c r="P190" s="211"/>
      <c r="Q190" s="211"/>
      <c r="R190" s="211"/>
      <c r="S190" s="211"/>
      <c r="T190" s="212"/>
      <c r="AT190" s="213" t="s">
        <v>131</v>
      </c>
      <c r="AU190" s="213" t="s">
        <v>82</v>
      </c>
      <c r="AV190" s="13" t="s">
        <v>84</v>
      </c>
      <c r="AW190" s="13" t="s">
        <v>30</v>
      </c>
      <c r="AX190" s="13" t="s">
        <v>74</v>
      </c>
      <c r="AY190" s="213" t="s">
        <v>122</v>
      </c>
    </row>
    <row r="191" spans="1:65" s="12" customFormat="1" ht="11.25">
      <c r="B191" s="192"/>
      <c r="C191" s="193"/>
      <c r="D191" s="194" t="s">
        <v>131</v>
      </c>
      <c r="E191" s="195" t="s">
        <v>1</v>
      </c>
      <c r="F191" s="196" t="s">
        <v>663</v>
      </c>
      <c r="G191" s="193"/>
      <c r="H191" s="195" t="s">
        <v>1</v>
      </c>
      <c r="I191" s="197"/>
      <c r="J191" s="193"/>
      <c r="K191" s="193"/>
      <c r="L191" s="198"/>
      <c r="M191" s="199"/>
      <c r="N191" s="200"/>
      <c r="O191" s="200"/>
      <c r="P191" s="200"/>
      <c r="Q191" s="200"/>
      <c r="R191" s="200"/>
      <c r="S191" s="200"/>
      <c r="T191" s="201"/>
      <c r="AT191" s="202" t="s">
        <v>131</v>
      </c>
      <c r="AU191" s="202" t="s">
        <v>82</v>
      </c>
      <c r="AV191" s="12" t="s">
        <v>82</v>
      </c>
      <c r="AW191" s="12" t="s">
        <v>30</v>
      </c>
      <c r="AX191" s="12" t="s">
        <v>74</v>
      </c>
      <c r="AY191" s="202" t="s">
        <v>122</v>
      </c>
    </row>
    <row r="192" spans="1:65" s="13" customFormat="1" ht="11.25">
      <c r="B192" s="203"/>
      <c r="C192" s="204"/>
      <c r="D192" s="194" t="s">
        <v>131</v>
      </c>
      <c r="E192" s="205" t="s">
        <v>1</v>
      </c>
      <c r="F192" s="206" t="s">
        <v>664</v>
      </c>
      <c r="G192" s="204"/>
      <c r="H192" s="207">
        <v>7.5</v>
      </c>
      <c r="I192" s="208"/>
      <c r="J192" s="204"/>
      <c r="K192" s="204"/>
      <c r="L192" s="209"/>
      <c r="M192" s="210"/>
      <c r="N192" s="211"/>
      <c r="O192" s="211"/>
      <c r="P192" s="211"/>
      <c r="Q192" s="211"/>
      <c r="R192" s="211"/>
      <c r="S192" s="211"/>
      <c r="T192" s="212"/>
      <c r="AT192" s="213" t="s">
        <v>131</v>
      </c>
      <c r="AU192" s="213" t="s">
        <v>82</v>
      </c>
      <c r="AV192" s="13" t="s">
        <v>84</v>
      </c>
      <c r="AW192" s="13" t="s">
        <v>30</v>
      </c>
      <c r="AX192" s="13" t="s">
        <v>74</v>
      </c>
      <c r="AY192" s="213" t="s">
        <v>122</v>
      </c>
    </row>
    <row r="193" spans="1:65" s="14" customFormat="1" ht="11.25">
      <c r="B193" s="214"/>
      <c r="C193" s="215"/>
      <c r="D193" s="194" t="s">
        <v>131</v>
      </c>
      <c r="E193" s="216" t="s">
        <v>1</v>
      </c>
      <c r="F193" s="217" t="s">
        <v>134</v>
      </c>
      <c r="G193" s="215"/>
      <c r="H193" s="218">
        <v>46.5</v>
      </c>
      <c r="I193" s="219"/>
      <c r="J193" s="215"/>
      <c r="K193" s="215"/>
      <c r="L193" s="220"/>
      <c r="M193" s="221"/>
      <c r="N193" s="222"/>
      <c r="O193" s="222"/>
      <c r="P193" s="222"/>
      <c r="Q193" s="222"/>
      <c r="R193" s="222"/>
      <c r="S193" s="222"/>
      <c r="T193" s="223"/>
      <c r="AT193" s="224" t="s">
        <v>131</v>
      </c>
      <c r="AU193" s="224" t="s">
        <v>82</v>
      </c>
      <c r="AV193" s="14" t="s">
        <v>129</v>
      </c>
      <c r="AW193" s="14" t="s">
        <v>30</v>
      </c>
      <c r="AX193" s="14" t="s">
        <v>82</v>
      </c>
      <c r="AY193" s="224" t="s">
        <v>122</v>
      </c>
    </row>
    <row r="194" spans="1:65" s="2" customFormat="1" ht="24.2" customHeight="1">
      <c r="A194" s="34"/>
      <c r="B194" s="35"/>
      <c r="C194" s="240" t="s">
        <v>233</v>
      </c>
      <c r="D194" s="240" t="s">
        <v>221</v>
      </c>
      <c r="E194" s="241" t="s">
        <v>665</v>
      </c>
      <c r="F194" s="242" t="s">
        <v>666</v>
      </c>
      <c r="G194" s="243" t="s">
        <v>246</v>
      </c>
      <c r="H194" s="244">
        <v>68</v>
      </c>
      <c r="I194" s="245"/>
      <c r="J194" s="246">
        <f>ROUND(I194*H194,2)</f>
        <v>0</v>
      </c>
      <c r="K194" s="242" t="s">
        <v>127</v>
      </c>
      <c r="L194" s="39"/>
      <c r="M194" s="247" t="s">
        <v>1</v>
      </c>
      <c r="N194" s="248" t="s">
        <v>39</v>
      </c>
      <c r="O194" s="71"/>
      <c r="P194" s="188">
        <f>O194*H194</f>
        <v>0</v>
      </c>
      <c r="Q194" s="188">
        <v>0</v>
      </c>
      <c r="R194" s="188">
        <f>Q194*H194</f>
        <v>0</v>
      </c>
      <c r="S194" s="188">
        <v>0</v>
      </c>
      <c r="T194" s="189">
        <f>S194*H194</f>
        <v>0</v>
      </c>
      <c r="U194" s="34"/>
      <c r="V194" s="34"/>
      <c r="W194" s="34"/>
      <c r="X194" s="34"/>
      <c r="Y194" s="34"/>
      <c r="Z194" s="34"/>
      <c r="AA194" s="34"/>
      <c r="AB194" s="34"/>
      <c r="AC194" s="34"/>
      <c r="AD194" s="34"/>
      <c r="AE194" s="34"/>
      <c r="AR194" s="190" t="s">
        <v>129</v>
      </c>
      <c r="AT194" s="190" t="s">
        <v>221</v>
      </c>
      <c r="AU194" s="190" t="s">
        <v>82</v>
      </c>
      <c r="AY194" s="17" t="s">
        <v>122</v>
      </c>
      <c r="BE194" s="191">
        <f>IF(N194="základní",J194,0)</f>
        <v>0</v>
      </c>
      <c r="BF194" s="191">
        <f>IF(N194="snížená",J194,0)</f>
        <v>0</v>
      </c>
      <c r="BG194" s="191">
        <f>IF(N194="zákl. přenesená",J194,0)</f>
        <v>0</v>
      </c>
      <c r="BH194" s="191">
        <f>IF(N194="sníž. přenesená",J194,0)</f>
        <v>0</v>
      </c>
      <c r="BI194" s="191">
        <f>IF(N194="nulová",J194,0)</f>
        <v>0</v>
      </c>
      <c r="BJ194" s="17" t="s">
        <v>82</v>
      </c>
      <c r="BK194" s="191">
        <f>ROUND(I194*H194,2)</f>
        <v>0</v>
      </c>
      <c r="BL194" s="17" t="s">
        <v>129</v>
      </c>
      <c r="BM194" s="190" t="s">
        <v>667</v>
      </c>
    </row>
    <row r="195" spans="1:65" s="2" customFormat="1" ht="117">
      <c r="A195" s="34"/>
      <c r="B195" s="35"/>
      <c r="C195" s="36"/>
      <c r="D195" s="194" t="s">
        <v>141</v>
      </c>
      <c r="E195" s="36"/>
      <c r="F195" s="225" t="s">
        <v>668</v>
      </c>
      <c r="G195" s="36"/>
      <c r="H195" s="36"/>
      <c r="I195" s="226"/>
      <c r="J195" s="36"/>
      <c r="K195" s="36"/>
      <c r="L195" s="39"/>
      <c r="M195" s="227"/>
      <c r="N195" s="228"/>
      <c r="O195" s="71"/>
      <c r="P195" s="71"/>
      <c r="Q195" s="71"/>
      <c r="R195" s="71"/>
      <c r="S195" s="71"/>
      <c r="T195" s="72"/>
      <c r="U195" s="34"/>
      <c r="V195" s="34"/>
      <c r="W195" s="34"/>
      <c r="X195" s="34"/>
      <c r="Y195" s="34"/>
      <c r="Z195" s="34"/>
      <c r="AA195" s="34"/>
      <c r="AB195" s="34"/>
      <c r="AC195" s="34"/>
      <c r="AD195" s="34"/>
      <c r="AE195" s="34"/>
      <c r="AT195" s="17" t="s">
        <v>141</v>
      </c>
      <c r="AU195" s="17" t="s">
        <v>82</v>
      </c>
    </row>
    <row r="196" spans="1:65" s="12" customFormat="1" ht="11.25">
      <c r="B196" s="192"/>
      <c r="C196" s="193"/>
      <c r="D196" s="194" t="s">
        <v>131</v>
      </c>
      <c r="E196" s="195" t="s">
        <v>1</v>
      </c>
      <c r="F196" s="196" t="s">
        <v>645</v>
      </c>
      <c r="G196" s="193"/>
      <c r="H196" s="195" t="s">
        <v>1</v>
      </c>
      <c r="I196" s="197"/>
      <c r="J196" s="193"/>
      <c r="K196" s="193"/>
      <c r="L196" s="198"/>
      <c r="M196" s="199"/>
      <c r="N196" s="200"/>
      <c r="O196" s="200"/>
      <c r="P196" s="200"/>
      <c r="Q196" s="200"/>
      <c r="R196" s="200"/>
      <c r="S196" s="200"/>
      <c r="T196" s="201"/>
      <c r="AT196" s="202" t="s">
        <v>131</v>
      </c>
      <c r="AU196" s="202" t="s">
        <v>82</v>
      </c>
      <c r="AV196" s="12" t="s">
        <v>82</v>
      </c>
      <c r="AW196" s="12" t="s">
        <v>30</v>
      </c>
      <c r="AX196" s="12" t="s">
        <v>74</v>
      </c>
      <c r="AY196" s="202" t="s">
        <v>122</v>
      </c>
    </row>
    <row r="197" spans="1:65" s="13" customFormat="1" ht="11.25">
      <c r="B197" s="203"/>
      <c r="C197" s="204"/>
      <c r="D197" s="194" t="s">
        <v>131</v>
      </c>
      <c r="E197" s="205" t="s">
        <v>1</v>
      </c>
      <c r="F197" s="206" t="s">
        <v>669</v>
      </c>
      <c r="G197" s="204"/>
      <c r="H197" s="207">
        <v>68</v>
      </c>
      <c r="I197" s="208"/>
      <c r="J197" s="204"/>
      <c r="K197" s="204"/>
      <c r="L197" s="209"/>
      <c r="M197" s="210"/>
      <c r="N197" s="211"/>
      <c r="O197" s="211"/>
      <c r="P197" s="211"/>
      <c r="Q197" s="211"/>
      <c r="R197" s="211"/>
      <c r="S197" s="211"/>
      <c r="T197" s="212"/>
      <c r="AT197" s="213" t="s">
        <v>131</v>
      </c>
      <c r="AU197" s="213" t="s">
        <v>82</v>
      </c>
      <c r="AV197" s="13" t="s">
        <v>84</v>
      </c>
      <c r="AW197" s="13" t="s">
        <v>30</v>
      </c>
      <c r="AX197" s="13" t="s">
        <v>74</v>
      </c>
      <c r="AY197" s="213" t="s">
        <v>122</v>
      </c>
    </row>
    <row r="198" spans="1:65" s="14" customFormat="1" ht="11.25">
      <c r="B198" s="214"/>
      <c r="C198" s="215"/>
      <c r="D198" s="194" t="s">
        <v>131</v>
      </c>
      <c r="E198" s="216" t="s">
        <v>1</v>
      </c>
      <c r="F198" s="217" t="s">
        <v>134</v>
      </c>
      <c r="G198" s="215"/>
      <c r="H198" s="218">
        <v>68</v>
      </c>
      <c r="I198" s="219"/>
      <c r="J198" s="215"/>
      <c r="K198" s="215"/>
      <c r="L198" s="220"/>
      <c r="M198" s="221"/>
      <c r="N198" s="222"/>
      <c r="O198" s="222"/>
      <c r="P198" s="222"/>
      <c r="Q198" s="222"/>
      <c r="R198" s="222"/>
      <c r="S198" s="222"/>
      <c r="T198" s="223"/>
      <c r="AT198" s="224" t="s">
        <v>131</v>
      </c>
      <c r="AU198" s="224" t="s">
        <v>82</v>
      </c>
      <c r="AV198" s="14" t="s">
        <v>129</v>
      </c>
      <c r="AW198" s="14" t="s">
        <v>30</v>
      </c>
      <c r="AX198" s="14" t="s">
        <v>82</v>
      </c>
      <c r="AY198" s="224" t="s">
        <v>122</v>
      </c>
    </row>
    <row r="199" spans="1:65" s="2" customFormat="1" ht="24.2" customHeight="1">
      <c r="A199" s="34"/>
      <c r="B199" s="35"/>
      <c r="C199" s="240" t="s">
        <v>243</v>
      </c>
      <c r="D199" s="240" t="s">
        <v>221</v>
      </c>
      <c r="E199" s="241" t="s">
        <v>670</v>
      </c>
      <c r="F199" s="242" t="s">
        <v>671</v>
      </c>
      <c r="G199" s="243" t="s">
        <v>269</v>
      </c>
      <c r="H199" s="244">
        <v>0.33700000000000002</v>
      </c>
      <c r="I199" s="245"/>
      <c r="J199" s="246">
        <f>ROUND(I199*H199,2)</f>
        <v>0</v>
      </c>
      <c r="K199" s="242" t="s">
        <v>127</v>
      </c>
      <c r="L199" s="39"/>
      <c r="M199" s="247" t="s">
        <v>1</v>
      </c>
      <c r="N199" s="248" t="s">
        <v>39</v>
      </c>
      <c r="O199" s="71"/>
      <c r="P199" s="188">
        <f>O199*H199</f>
        <v>0</v>
      </c>
      <c r="Q199" s="188">
        <v>0</v>
      </c>
      <c r="R199" s="188">
        <f>Q199*H199</f>
        <v>0</v>
      </c>
      <c r="S199" s="188">
        <v>0</v>
      </c>
      <c r="T199" s="189">
        <f>S199*H199</f>
        <v>0</v>
      </c>
      <c r="U199" s="34"/>
      <c r="V199" s="34"/>
      <c r="W199" s="34"/>
      <c r="X199" s="34"/>
      <c r="Y199" s="34"/>
      <c r="Z199" s="34"/>
      <c r="AA199" s="34"/>
      <c r="AB199" s="34"/>
      <c r="AC199" s="34"/>
      <c r="AD199" s="34"/>
      <c r="AE199" s="34"/>
      <c r="AR199" s="190" t="s">
        <v>129</v>
      </c>
      <c r="AT199" s="190" t="s">
        <v>221</v>
      </c>
      <c r="AU199" s="190" t="s">
        <v>82</v>
      </c>
      <c r="AY199" s="17" t="s">
        <v>122</v>
      </c>
      <c r="BE199" s="191">
        <f>IF(N199="základní",J199,0)</f>
        <v>0</v>
      </c>
      <c r="BF199" s="191">
        <f>IF(N199="snížená",J199,0)</f>
        <v>0</v>
      </c>
      <c r="BG199" s="191">
        <f>IF(N199="zákl. přenesená",J199,0)</f>
        <v>0</v>
      </c>
      <c r="BH199" s="191">
        <f>IF(N199="sníž. přenesená",J199,0)</f>
        <v>0</v>
      </c>
      <c r="BI199" s="191">
        <f>IF(N199="nulová",J199,0)</f>
        <v>0</v>
      </c>
      <c r="BJ199" s="17" t="s">
        <v>82</v>
      </c>
      <c r="BK199" s="191">
        <f>ROUND(I199*H199,2)</f>
        <v>0</v>
      </c>
      <c r="BL199" s="17" t="s">
        <v>129</v>
      </c>
      <c r="BM199" s="190" t="s">
        <v>672</v>
      </c>
    </row>
    <row r="200" spans="1:65" s="2" customFormat="1" ht="107.25">
      <c r="A200" s="34"/>
      <c r="B200" s="35"/>
      <c r="C200" s="36"/>
      <c r="D200" s="194" t="s">
        <v>141</v>
      </c>
      <c r="E200" s="36"/>
      <c r="F200" s="225" t="s">
        <v>673</v>
      </c>
      <c r="G200" s="36"/>
      <c r="H200" s="36"/>
      <c r="I200" s="226"/>
      <c r="J200" s="36"/>
      <c r="K200" s="36"/>
      <c r="L200" s="39"/>
      <c r="M200" s="227"/>
      <c r="N200" s="228"/>
      <c r="O200" s="71"/>
      <c r="P200" s="71"/>
      <c r="Q200" s="71"/>
      <c r="R200" s="71"/>
      <c r="S200" s="71"/>
      <c r="T200" s="72"/>
      <c r="U200" s="34"/>
      <c r="V200" s="34"/>
      <c r="W200" s="34"/>
      <c r="X200" s="34"/>
      <c r="Y200" s="34"/>
      <c r="Z200" s="34"/>
      <c r="AA200" s="34"/>
      <c r="AB200" s="34"/>
      <c r="AC200" s="34"/>
      <c r="AD200" s="34"/>
      <c r="AE200" s="34"/>
      <c r="AT200" s="17" t="s">
        <v>141</v>
      </c>
      <c r="AU200" s="17" t="s">
        <v>82</v>
      </c>
    </row>
    <row r="201" spans="1:65" s="13" customFormat="1" ht="11.25">
      <c r="B201" s="203"/>
      <c r="C201" s="204"/>
      <c r="D201" s="194" t="s">
        <v>131</v>
      </c>
      <c r="E201" s="205" t="s">
        <v>1</v>
      </c>
      <c r="F201" s="206" t="s">
        <v>674</v>
      </c>
      <c r="G201" s="204"/>
      <c r="H201" s="207">
        <v>2.7E-2</v>
      </c>
      <c r="I201" s="208"/>
      <c r="J201" s="204"/>
      <c r="K201" s="204"/>
      <c r="L201" s="209"/>
      <c r="M201" s="210"/>
      <c r="N201" s="211"/>
      <c r="O201" s="211"/>
      <c r="P201" s="211"/>
      <c r="Q201" s="211"/>
      <c r="R201" s="211"/>
      <c r="S201" s="211"/>
      <c r="T201" s="212"/>
      <c r="AT201" s="213" t="s">
        <v>131</v>
      </c>
      <c r="AU201" s="213" t="s">
        <v>82</v>
      </c>
      <c r="AV201" s="13" t="s">
        <v>84</v>
      </c>
      <c r="AW201" s="13" t="s">
        <v>30</v>
      </c>
      <c r="AX201" s="13" t="s">
        <v>74</v>
      </c>
      <c r="AY201" s="213" t="s">
        <v>122</v>
      </c>
    </row>
    <row r="202" spans="1:65" s="13" customFormat="1" ht="11.25">
      <c r="B202" s="203"/>
      <c r="C202" s="204"/>
      <c r="D202" s="194" t="s">
        <v>131</v>
      </c>
      <c r="E202" s="205" t="s">
        <v>1</v>
      </c>
      <c r="F202" s="206" t="s">
        <v>675</v>
      </c>
      <c r="G202" s="204"/>
      <c r="H202" s="207">
        <v>0.31</v>
      </c>
      <c r="I202" s="208"/>
      <c r="J202" s="204"/>
      <c r="K202" s="204"/>
      <c r="L202" s="209"/>
      <c r="M202" s="210"/>
      <c r="N202" s="211"/>
      <c r="O202" s="211"/>
      <c r="P202" s="211"/>
      <c r="Q202" s="211"/>
      <c r="R202" s="211"/>
      <c r="S202" s="211"/>
      <c r="T202" s="212"/>
      <c r="AT202" s="213" t="s">
        <v>131</v>
      </c>
      <c r="AU202" s="213" t="s">
        <v>82</v>
      </c>
      <c r="AV202" s="13" t="s">
        <v>84</v>
      </c>
      <c r="AW202" s="13" t="s">
        <v>30</v>
      </c>
      <c r="AX202" s="13" t="s">
        <v>74</v>
      </c>
      <c r="AY202" s="213" t="s">
        <v>122</v>
      </c>
    </row>
    <row r="203" spans="1:65" s="14" customFormat="1" ht="11.25">
      <c r="B203" s="214"/>
      <c r="C203" s="215"/>
      <c r="D203" s="194" t="s">
        <v>131</v>
      </c>
      <c r="E203" s="216" t="s">
        <v>1</v>
      </c>
      <c r="F203" s="217" t="s">
        <v>134</v>
      </c>
      <c r="G203" s="215"/>
      <c r="H203" s="218">
        <v>0.33700000000000002</v>
      </c>
      <c r="I203" s="219"/>
      <c r="J203" s="215"/>
      <c r="K203" s="215"/>
      <c r="L203" s="220"/>
      <c r="M203" s="221"/>
      <c r="N203" s="222"/>
      <c r="O203" s="222"/>
      <c r="P203" s="222"/>
      <c r="Q203" s="222"/>
      <c r="R203" s="222"/>
      <c r="S203" s="222"/>
      <c r="T203" s="223"/>
      <c r="AT203" s="224" t="s">
        <v>131</v>
      </c>
      <c r="AU203" s="224" t="s">
        <v>82</v>
      </c>
      <c r="AV203" s="14" t="s">
        <v>129</v>
      </c>
      <c r="AW203" s="14" t="s">
        <v>30</v>
      </c>
      <c r="AX203" s="14" t="s">
        <v>82</v>
      </c>
      <c r="AY203" s="224" t="s">
        <v>122</v>
      </c>
    </row>
    <row r="204" spans="1:65" s="2" customFormat="1" ht="16.5" customHeight="1">
      <c r="A204" s="34"/>
      <c r="B204" s="35"/>
      <c r="C204" s="240" t="s">
        <v>256</v>
      </c>
      <c r="D204" s="240" t="s">
        <v>221</v>
      </c>
      <c r="E204" s="241" t="s">
        <v>257</v>
      </c>
      <c r="F204" s="242" t="s">
        <v>258</v>
      </c>
      <c r="G204" s="243" t="s">
        <v>224</v>
      </c>
      <c r="H204" s="244">
        <v>33.700000000000003</v>
      </c>
      <c r="I204" s="245"/>
      <c r="J204" s="246">
        <f>ROUND(I204*H204,2)</f>
        <v>0</v>
      </c>
      <c r="K204" s="242" t="s">
        <v>127</v>
      </c>
      <c r="L204" s="39"/>
      <c r="M204" s="247" t="s">
        <v>1</v>
      </c>
      <c r="N204" s="248" t="s">
        <v>39</v>
      </c>
      <c r="O204" s="71"/>
      <c r="P204" s="188">
        <f>O204*H204</f>
        <v>0</v>
      </c>
      <c r="Q204" s="188">
        <v>0</v>
      </c>
      <c r="R204" s="188">
        <f>Q204*H204</f>
        <v>0</v>
      </c>
      <c r="S204" s="188">
        <v>0</v>
      </c>
      <c r="T204" s="189">
        <f>S204*H204</f>
        <v>0</v>
      </c>
      <c r="U204" s="34"/>
      <c r="V204" s="34"/>
      <c r="W204" s="34"/>
      <c r="X204" s="34"/>
      <c r="Y204" s="34"/>
      <c r="Z204" s="34"/>
      <c r="AA204" s="34"/>
      <c r="AB204" s="34"/>
      <c r="AC204" s="34"/>
      <c r="AD204" s="34"/>
      <c r="AE204" s="34"/>
      <c r="AR204" s="190" t="s">
        <v>129</v>
      </c>
      <c r="AT204" s="190" t="s">
        <v>221</v>
      </c>
      <c r="AU204" s="190" t="s">
        <v>82</v>
      </c>
      <c r="AY204" s="17" t="s">
        <v>122</v>
      </c>
      <c r="BE204" s="191">
        <f>IF(N204="základní",J204,0)</f>
        <v>0</v>
      </c>
      <c r="BF204" s="191">
        <f>IF(N204="snížená",J204,0)</f>
        <v>0</v>
      </c>
      <c r="BG204" s="191">
        <f>IF(N204="zákl. přenesená",J204,0)</f>
        <v>0</v>
      </c>
      <c r="BH204" s="191">
        <f>IF(N204="sníž. přenesená",J204,0)</f>
        <v>0</v>
      </c>
      <c r="BI204" s="191">
        <f>IF(N204="nulová",J204,0)</f>
        <v>0</v>
      </c>
      <c r="BJ204" s="17" t="s">
        <v>82</v>
      </c>
      <c r="BK204" s="191">
        <f>ROUND(I204*H204,2)</f>
        <v>0</v>
      </c>
      <c r="BL204" s="17" t="s">
        <v>129</v>
      </c>
      <c r="BM204" s="190" t="s">
        <v>259</v>
      </c>
    </row>
    <row r="205" spans="1:65" s="2" customFormat="1" ht="48.75">
      <c r="A205" s="34"/>
      <c r="B205" s="35"/>
      <c r="C205" s="36"/>
      <c r="D205" s="194" t="s">
        <v>141</v>
      </c>
      <c r="E205" s="36"/>
      <c r="F205" s="225" t="s">
        <v>260</v>
      </c>
      <c r="G205" s="36"/>
      <c r="H205" s="36"/>
      <c r="I205" s="226"/>
      <c r="J205" s="36"/>
      <c r="K205" s="36"/>
      <c r="L205" s="39"/>
      <c r="M205" s="227"/>
      <c r="N205" s="228"/>
      <c r="O205" s="71"/>
      <c r="P205" s="71"/>
      <c r="Q205" s="71"/>
      <c r="R205" s="71"/>
      <c r="S205" s="71"/>
      <c r="T205" s="72"/>
      <c r="U205" s="34"/>
      <c r="V205" s="34"/>
      <c r="W205" s="34"/>
      <c r="X205" s="34"/>
      <c r="Y205" s="34"/>
      <c r="Z205" s="34"/>
      <c r="AA205" s="34"/>
      <c r="AB205" s="34"/>
      <c r="AC205" s="34"/>
      <c r="AD205" s="34"/>
      <c r="AE205" s="34"/>
      <c r="AT205" s="17" t="s">
        <v>141</v>
      </c>
      <c r="AU205" s="17" t="s">
        <v>82</v>
      </c>
    </row>
    <row r="206" spans="1:65" s="13" customFormat="1" ht="11.25">
      <c r="B206" s="203"/>
      <c r="C206" s="204"/>
      <c r="D206" s="194" t="s">
        <v>131</v>
      </c>
      <c r="E206" s="205" t="s">
        <v>1</v>
      </c>
      <c r="F206" s="206" t="s">
        <v>676</v>
      </c>
      <c r="G206" s="204"/>
      <c r="H206" s="207">
        <v>2.7</v>
      </c>
      <c r="I206" s="208"/>
      <c r="J206" s="204"/>
      <c r="K206" s="204"/>
      <c r="L206" s="209"/>
      <c r="M206" s="210"/>
      <c r="N206" s="211"/>
      <c r="O206" s="211"/>
      <c r="P206" s="211"/>
      <c r="Q206" s="211"/>
      <c r="R206" s="211"/>
      <c r="S206" s="211"/>
      <c r="T206" s="212"/>
      <c r="AT206" s="213" t="s">
        <v>131</v>
      </c>
      <c r="AU206" s="213" t="s">
        <v>82</v>
      </c>
      <c r="AV206" s="13" t="s">
        <v>84</v>
      </c>
      <c r="AW206" s="13" t="s">
        <v>30</v>
      </c>
      <c r="AX206" s="13" t="s">
        <v>74</v>
      </c>
      <c r="AY206" s="213" t="s">
        <v>122</v>
      </c>
    </row>
    <row r="207" spans="1:65" s="13" customFormat="1" ht="11.25">
      <c r="B207" s="203"/>
      <c r="C207" s="204"/>
      <c r="D207" s="194" t="s">
        <v>131</v>
      </c>
      <c r="E207" s="205" t="s">
        <v>1</v>
      </c>
      <c r="F207" s="206" t="s">
        <v>677</v>
      </c>
      <c r="G207" s="204"/>
      <c r="H207" s="207">
        <v>31</v>
      </c>
      <c r="I207" s="208"/>
      <c r="J207" s="204"/>
      <c r="K207" s="204"/>
      <c r="L207" s="209"/>
      <c r="M207" s="210"/>
      <c r="N207" s="211"/>
      <c r="O207" s="211"/>
      <c r="P207" s="211"/>
      <c r="Q207" s="211"/>
      <c r="R207" s="211"/>
      <c r="S207" s="211"/>
      <c r="T207" s="212"/>
      <c r="AT207" s="213" t="s">
        <v>131</v>
      </c>
      <c r="AU207" s="213" t="s">
        <v>82</v>
      </c>
      <c r="AV207" s="13" t="s">
        <v>84</v>
      </c>
      <c r="AW207" s="13" t="s">
        <v>30</v>
      </c>
      <c r="AX207" s="13" t="s">
        <v>74</v>
      </c>
      <c r="AY207" s="213" t="s">
        <v>122</v>
      </c>
    </row>
    <row r="208" spans="1:65" s="14" customFormat="1" ht="11.25">
      <c r="B208" s="214"/>
      <c r="C208" s="215"/>
      <c r="D208" s="194" t="s">
        <v>131</v>
      </c>
      <c r="E208" s="216" t="s">
        <v>1</v>
      </c>
      <c r="F208" s="217" t="s">
        <v>134</v>
      </c>
      <c r="G208" s="215"/>
      <c r="H208" s="218">
        <v>33.700000000000003</v>
      </c>
      <c r="I208" s="219"/>
      <c r="J208" s="215"/>
      <c r="K208" s="215"/>
      <c r="L208" s="220"/>
      <c r="M208" s="221"/>
      <c r="N208" s="222"/>
      <c r="O208" s="222"/>
      <c r="P208" s="222"/>
      <c r="Q208" s="222"/>
      <c r="R208" s="222"/>
      <c r="S208" s="222"/>
      <c r="T208" s="223"/>
      <c r="AT208" s="224" t="s">
        <v>131</v>
      </c>
      <c r="AU208" s="224" t="s">
        <v>82</v>
      </c>
      <c r="AV208" s="14" t="s">
        <v>129</v>
      </c>
      <c r="AW208" s="14" t="s">
        <v>30</v>
      </c>
      <c r="AX208" s="14" t="s">
        <v>82</v>
      </c>
      <c r="AY208" s="224" t="s">
        <v>122</v>
      </c>
    </row>
    <row r="209" spans="1:65" s="2" customFormat="1" ht="21.75" customHeight="1">
      <c r="A209" s="34"/>
      <c r="B209" s="35"/>
      <c r="C209" s="240" t="s">
        <v>8</v>
      </c>
      <c r="D209" s="240" t="s">
        <v>221</v>
      </c>
      <c r="E209" s="241" t="s">
        <v>678</v>
      </c>
      <c r="F209" s="242" t="s">
        <v>679</v>
      </c>
      <c r="G209" s="243" t="s">
        <v>224</v>
      </c>
      <c r="H209" s="244">
        <v>10</v>
      </c>
      <c r="I209" s="245"/>
      <c r="J209" s="246">
        <f>ROUND(I209*H209,2)</f>
        <v>0</v>
      </c>
      <c r="K209" s="242" t="s">
        <v>127</v>
      </c>
      <c r="L209" s="39"/>
      <c r="M209" s="247" t="s">
        <v>1</v>
      </c>
      <c r="N209" s="248" t="s">
        <v>39</v>
      </c>
      <c r="O209" s="71"/>
      <c r="P209" s="188">
        <f>O209*H209</f>
        <v>0</v>
      </c>
      <c r="Q209" s="188">
        <v>0</v>
      </c>
      <c r="R209" s="188">
        <f>Q209*H209</f>
        <v>0</v>
      </c>
      <c r="S209" s="188">
        <v>0</v>
      </c>
      <c r="T209" s="189">
        <f>S209*H209</f>
        <v>0</v>
      </c>
      <c r="U209" s="34"/>
      <c r="V209" s="34"/>
      <c r="W209" s="34"/>
      <c r="X209" s="34"/>
      <c r="Y209" s="34"/>
      <c r="Z209" s="34"/>
      <c r="AA209" s="34"/>
      <c r="AB209" s="34"/>
      <c r="AC209" s="34"/>
      <c r="AD209" s="34"/>
      <c r="AE209" s="34"/>
      <c r="AR209" s="190" t="s">
        <v>129</v>
      </c>
      <c r="AT209" s="190" t="s">
        <v>221</v>
      </c>
      <c r="AU209" s="190" t="s">
        <v>82</v>
      </c>
      <c r="AY209" s="17" t="s">
        <v>122</v>
      </c>
      <c r="BE209" s="191">
        <f>IF(N209="základní",J209,0)</f>
        <v>0</v>
      </c>
      <c r="BF209" s="191">
        <f>IF(N209="snížená",J209,0)</f>
        <v>0</v>
      </c>
      <c r="BG209" s="191">
        <f>IF(N209="zákl. přenesená",J209,0)</f>
        <v>0</v>
      </c>
      <c r="BH209" s="191">
        <f>IF(N209="sníž. přenesená",J209,0)</f>
        <v>0</v>
      </c>
      <c r="BI209" s="191">
        <f>IF(N209="nulová",J209,0)</f>
        <v>0</v>
      </c>
      <c r="BJ209" s="17" t="s">
        <v>82</v>
      </c>
      <c r="BK209" s="191">
        <f>ROUND(I209*H209,2)</f>
        <v>0</v>
      </c>
      <c r="BL209" s="17" t="s">
        <v>129</v>
      </c>
      <c r="BM209" s="190" t="s">
        <v>680</v>
      </c>
    </row>
    <row r="210" spans="1:65" s="2" customFormat="1" ht="48.75">
      <c r="A210" s="34"/>
      <c r="B210" s="35"/>
      <c r="C210" s="36"/>
      <c r="D210" s="194" t="s">
        <v>141</v>
      </c>
      <c r="E210" s="36"/>
      <c r="F210" s="225" t="s">
        <v>681</v>
      </c>
      <c r="G210" s="36"/>
      <c r="H210" s="36"/>
      <c r="I210" s="226"/>
      <c r="J210" s="36"/>
      <c r="K210" s="36"/>
      <c r="L210" s="39"/>
      <c r="M210" s="227"/>
      <c r="N210" s="228"/>
      <c r="O210" s="71"/>
      <c r="P210" s="71"/>
      <c r="Q210" s="71"/>
      <c r="R210" s="71"/>
      <c r="S210" s="71"/>
      <c r="T210" s="72"/>
      <c r="U210" s="34"/>
      <c r="V210" s="34"/>
      <c r="W210" s="34"/>
      <c r="X210" s="34"/>
      <c r="Y210" s="34"/>
      <c r="Z210" s="34"/>
      <c r="AA210" s="34"/>
      <c r="AB210" s="34"/>
      <c r="AC210" s="34"/>
      <c r="AD210" s="34"/>
      <c r="AE210" s="34"/>
      <c r="AT210" s="17" t="s">
        <v>141</v>
      </c>
      <c r="AU210" s="17" t="s">
        <v>82</v>
      </c>
    </row>
    <row r="211" spans="1:65" s="12" customFormat="1" ht="11.25">
      <c r="B211" s="192"/>
      <c r="C211" s="193"/>
      <c r="D211" s="194" t="s">
        <v>131</v>
      </c>
      <c r="E211" s="195" t="s">
        <v>1</v>
      </c>
      <c r="F211" s="196" t="s">
        <v>645</v>
      </c>
      <c r="G211" s="193"/>
      <c r="H211" s="195" t="s">
        <v>1</v>
      </c>
      <c r="I211" s="197"/>
      <c r="J211" s="193"/>
      <c r="K211" s="193"/>
      <c r="L211" s="198"/>
      <c r="M211" s="199"/>
      <c r="N211" s="200"/>
      <c r="O211" s="200"/>
      <c r="P211" s="200"/>
      <c r="Q211" s="200"/>
      <c r="R211" s="200"/>
      <c r="S211" s="200"/>
      <c r="T211" s="201"/>
      <c r="AT211" s="202" t="s">
        <v>131</v>
      </c>
      <c r="AU211" s="202" t="s">
        <v>82</v>
      </c>
      <c r="AV211" s="12" t="s">
        <v>82</v>
      </c>
      <c r="AW211" s="12" t="s">
        <v>30</v>
      </c>
      <c r="AX211" s="12" t="s">
        <v>74</v>
      </c>
      <c r="AY211" s="202" t="s">
        <v>122</v>
      </c>
    </row>
    <row r="212" spans="1:65" s="13" customFormat="1" ht="11.25">
      <c r="B212" s="203"/>
      <c r="C212" s="204"/>
      <c r="D212" s="194" t="s">
        <v>131</v>
      </c>
      <c r="E212" s="205" t="s">
        <v>1</v>
      </c>
      <c r="F212" s="206" t="s">
        <v>682</v>
      </c>
      <c r="G212" s="204"/>
      <c r="H212" s="207">
        <v>10</v>
      </c>
      <c r="I212" s="208"/>
      <c r="J212" s="204"/>
      <c r="K212" s="204"/>
      <c r="L212" s="209"/>
      <c r="M212" s="210"/>
      <c r="N212" s="211"/>
      <c r="O212" s="211"/>
      <c r="P212" s="211"/>
      <c r="Q212" s="211"/>
      <c r="R212" s="211"/>
      <c r="S212" s="211"/>
      <c r="T212" s="212"/>
      <c r="AT212" s="213" t="s">
        <v>131</v>
      </c>
      <c r="AU212" s="213" t="s">
        <v>82</v>
      </c>
      <c r="AV212" s="13" t="s">
        <v>84</v>
      </c>
      <c r="AW212" s="13" t="s">
        <v>30</v>
      </c>
      <c r="AX212" s="13" t="s">
        <v>74</v>
      </c>
      <c r="AY212" s="213" t="s">
        <v>122</v>
      </c>
    </row>
    <row r="213" spans="1:65" s="14" customFormat="1" ht="11.25">
      <c r="B213" s="214"/>
      <c r="C213" s="215"/>
      <c r="D213" s="194" t="s">
        <v>131</v>
      </c>
      <c r="E213" s="216" t="s">
        <v>1</v>
      </c>
      <c r="F213" s="217" t="s">
        <v>134</v>
      </c>
      <c r="G213" s="215"/>
      <c r="H213" s="218">
        <v>10</v>
      </c>
      <c r="I213" s="219"/>
      <c r="J213" s="215"/>
      <c r="K213" s="215"/>
      <c r="L213" s="220"/>
      <c r="M213" s="221"/>
      <c r="N213" s="222"/>
      <c r="O213" s="222"/>
      <c r="P213" s="222"/>
      <c r="Q213" s="222"/>
      <c r="R213" s="222"/>
      <c r="S213" s="222"/>
      <c r="T213" s="223"/>
      <c r="AT213" s="224" t="s">
        <v>131</v>
      </c>
      <c r="AU213" s="224" t="s">
        <v>82</v>
      </c>
      <c r="AV213" s="14" t="s">
        <v>129</v>
      </c>
      <c r="AW213" s="14" t="s">
        <v>30</v>
      </c>
      <c r="AX213" s="14" t="s">
        <v>82</v>
      </c>
      <c r="AY213" s="224" t="s">
        <v>122</v>
      </c>
    </row>
    <row r="214" spans="1:65" s="2" customFormat="1" ht="24.2" customHeight="1">
      <c r="A214" s="34"/>
      <c r="B214" s="35"/>
      <c r="C214" s="240" t="s">
        <v>278</v>
      </c>
      <c r="D214" s="240" t="s">
        <v>221</v>
      </c>
      <c r="E214" s="241" t="s">
        <v>683</v>
      </c>
      <c r="F214" s="242" t="s">
        <v>684</v>
      </c>
      <c r="G214" s="243" t="s">
        <v>269</v>
      </c>
      <c r="H214" s="244">
        <v>0.34399999999999997</v>
      </c>
      <c r="I214" s="245"/>
      <c r="J214" s="246">
        <f>ROUND(I214*H214,2)</f>
        <v>0</v>
      </c>
      <c r="K214" s="242" t="s">
        <v>127</v>
      </c>
      <c r="L214" s="39"/>
      <c r="M214" s="247" t="s">
        <v>1</v>
      </c>
      <c r="N214" s="248" t="s">
        <v>39</v>
      </c>
      <c r="O214" s="71"/>
      <c r="P214" s="188">
        <f>O214*H214</f>
        <v>0</v>
      </c>
      <c r="Q214" s="188">
        <v>0</v>
      </c>
      <c r="R214" s="188">
        <f>Q214*H214</f>
        <v>0</v>
      </c>
      <c r="S214" s="188">
        <v>0</v>
      </c>
      <c r="T214" s="189">
        <f>S214*H214</f>
        <v>0</v>
      </c>
      <c r="U214" s="34"/>
      <c r="V214" s="34"/>
      <c r="W214" s="34"/>
      <c r="X214" s="34"/>
      <c r="Y214" s="34"/>
      <c r="Z214" s="34"/>
      <c r="AA214" s="34"/>
      <c r="AB214" s="34"/>
      <c r="AC214" s="34"/>
      <c r="AD214" s="34"/>
      <c r="AE214" s="34"/>
      <c r="AR214" s="190" t="s">
        <v>129</v>
      </c>
      <c r="AT214" s="190" t="s">
        <v>221</v>
      </c>
      <c r="AU214" s="190" t="s">
        <v>82</v>
      </c>
      <c r="AY214" s="17" t="s">
        <v>122</v>
      </c>
      <c r="BE214" s="191">
        <f>IF(N214="základní",J214,0)</f>
        <v>0</v>
      </c>
      <c r="BF214" s="191">
        <f>IF(N214="snížená",J214,0)</f>
        <v>0</v>
      </c>
      <c r="BG214" s="191">
        <f>IF(N214="zákl. přenesená",J214,0)</f>
        <v>0</v>
      </c>
      <c r="BH214" s="191">
        <f>IF(N214="sníž. přenesená",J214,0)</f>
        <v>0</v>
      </c>
      <c r="BI214" s="191">
        <f>IF(N214="nulová",J214,0)</f>
        <v>0</v>
      </c>
      <c r="BJ214" s="17" t="s">
        <v>82</v>
      </c>
      <c r="BK214" s="191">
        <f>ROUND(I214*H214,2)</f>
        <v>0</v>
      </c>
      <c r="BL214" s="17" t="s">
        <v>129</v>
      </c>
      <c r="BM214" s="190" t="s">
        <v>685</v>
      </c>
    </row>
    <row r="215" spans="1:65" s="2" customFormat="1" ht="48.75">
      <c r="A215" s="34"/>
      <c r="B215" s="35"/>
      <c r="C215" s="36"/>
      <c r="D215" s="194" t="s">
        <v>141</v>
      </c>
      <c r="E215" s="36"/>
      <c r="F215" s="225" t="s">
        <v>686</v>
      </c>
      <c r="G215" s="36"/>
      <c r="H215" s="36"/>
      <c r="I215" s="226"/>
      <c r="J215" s="36"/>
      <c r="K215" s="36"/>
      <c r="L215" s="39"/>
      <c r="M215" s="227"/>
      <c r="N215" s="228"/>
      <c r="O215" s="71"/>
      <c r="P215" s="71"/>
      <c r="Q215" s="71"/>
      <c r="R215" s="71"/>
      <c r="S215" s="71"/>
      <c r="T215" s="72"/>
      <c r="U215" s="34"/>
      <c r="V215" s="34"/>
      <c r="W215" s="34"/>
      <c r="X215" s="34"/>
      <c r="Y215" s="34"/>
      <c r="Z215" s="34"/>
      <c r="AA215" s="34"/>
      <c r="AB215" s="34"/>
      <c r="AC215" s="34"/>
      <c r="AD215" s="34"/>
      <c r="AE215" s="34"/>
      <c r="AT215" s="17" t="s">
        <v>141</v>
      </c>
      <c r="AU215" s="17" t="s">
        <v>82</v>
      </c>
    </row>
    <row r="216" spans="1:65" s="13" customFormat="1" ht="11.25">
      <c r="B216" s="203"/>
      <c r="C216" s="204"/>
      <c r="D216" s="194" t="s">
        <v>131</v>
      </c>
      <c r="E216" s="205" t="s">
        <v>1</v>
      </c>
      <c r="F216" s="206" t="s">
        <v>687</v>
      </c>
      <c r="G216" s="204"/>
      <c r="H216" s="207">
        <v>7.0000000000000001E-3</v>
      </c>
      <c r="I216" s="208"/>
      <c r="J216" s="204"/>
      <c r="K216" s="204"/>
      <c r="L216" s="209"/>
      <c r="M216" s="210"/>
      <c r="N216" s="211"/>
      <c r="O216" s="211"/>
      <c r="P216" s="211"/>
      <c r="Q216" s="211"/>
      <c r="R216" s="211"/>
      <c r="S216" s="211"/>
      <c r="T216" s="212"/>
      <c r="AT216" s="213" t="s">
        <v>131</v>
      </c>
      <c r="AU216" s="213" t="s">
        <v>82</v>
      </c>
      <c r="AV216" s="13" t="s">
        <v>84</v>
      </c>
      <c r="AW216" s="13" t="s">
        <v>30</v>
      </c>
      <c r="AX216" s="13" t="s">
        <v>74</v>
      </c>
      <c r="AY216" s="213" t="s">
        <v>122</v>
      </c>
    </row>
    <row r="217" spans="1:65" s="13" customFormat="1" ht="11.25">
      <c r="B217" s="203"/>
      <c r="C217" s="204"/>
      <c r="D217" s="194" t="s">
        <v>131</v>
      </c>
      <c r="E217" s="205" t="s">
        <v>1</v>
      </c>
      <c r="F217" s="206" t="s">
        <v>674</v>
      </c>
      <c r="G217" s="204"/>
      <c r="H217" s="207">
        <v>2.7E-2</v>
      </c>
      <c r="I217" s="208"/>
      <c r="J217" s="204"/>
      <c r="K217" s="204"/>
      <c r="L217" s="209"/>
      <c r="M217" s="210"/>
      <c r="N217" s="211"/>
      <c r="O217" s="211"/>
      <c r="P217" s="211"/>
      <c r="Q217" s="211"/>
      <c r="R217" s="211"/>
      <c r="S217" s="211"/>
      <c r="T217" s="212"/>
      <c r="AT217" s="213" t="s">
        <v>131</v>
      </c>
      <c r="AU217" s="213" t="s">
        <v>82</v>
      </c>
      <c r="AV217" s="13" t="s">
        <v>84</v>
      </c>
      <c r="AW217" s="13" t="s">
        <v>30</v>
      </c>
      <c r="AX217" s="13" t="s">
        <v>74</v>
      </c>
      <c r="AY217" s="213" t="s">
        <v>122</v>
      </c>
    </row>
    <row r="218" spans="1:65" s="13" customFormat="1" ht="11.25">
      <c r="B218" s="203"/>
      <c r="C218" s="204"/>
      <c r="D218" s="194" t="s">
        <v>131</v>
      </c>
      <c r="E218" s="205" t="s">
        <v>1</v>
      </c>
      <c r="F218" s="206" t="s">
        <v>675</v>
      </c>
      <c r="G218" s="204"/>
      <c r="H218" s="207">
        <v>0.31</v>
      </c>
      <c r="I218" s="208"/>
      <c r="J218" s="204"/>
      <c r="K218" s="204"/>
      <c r="L218" s="209"/>
      <c r="M218" s="210"/>
      <c r="N218" s="211"/>
      <c r="O218" s="211"/>
      <c r="P218" s="211"/>
      <c r="Q218" s="211"/>
      <c r="R218" s="211"/>
      <c r="S218" s="211"/>
      <c r="T218" s="212"/>
      <c r="AT218" s="213" t="s">
        <v>131</v>
      </c>
      <c r="AU218" s="213" t="s">
        <v>82</v>
      </c>
      <c r="AV218" s="13" t="s">
        <v>84</v>
      </c>
      <c r="AW218" s="13" t="s">
        <v>30</v>
      </c>
      <c r="AX218" s="13" t="s">
        <v>74</v>
      </c>
      <c r="AY218" s="213" t="s">
        <v>122</v>
      </c>
    </row>
    <row r="219" spans="1:65" s="14" customFormat="1" ht="11.25">
      <c r="B219" s="214"/>
      <c r="C219" s="215"/>
      <c r="D219" s="194" t="s">
        <v>131</v>
      </c>
      <c r="E219" s="216" t="s">
        <v>1</v>
      </c>
      <c r="F219" s="217" t="s">
        <v>134</v>
      </c>
      <c r="G219" s="215"/>
      <c r="H219" s="218">
        <v>0.34399999999999997</v>
      </c>
      <c r="I219" s="219"/>
      <c r="J219" s="215"/>
      <c r="K219" s="215"/>
      <c r="L219" s="220"/>
      <c r="M219" s="221"/>
      <c r="N219" s="222"/>
      <c r="O219" s="222"/>
      <c r="P219" s="222"/>
      <c r="Q219" s="222"/>
      <c r="R219" s="222"/>
      <c r="S219" s="222"/>
      <c r="T219" s="223"/>
      <c r="AT219" s="224" t="s">
        <v>131</v>
      </c>
      <c r="AU219" s="224" t="s">
        <v>82</v>
      </c>
      <c r="AV219" s="14" t="s">
        <v>129</v>
      </c>
      <c r="AW219" s="14" t="s">
        <v>30</v>
      </c>
      <c r="AX219" s="14" t="s">
        <v>82</v>
      </c>
      <c r="AY219" s="224" t="s">
        <v>122</v>
      </c>
    </row>
    <row r="220" spans="1:65" s="2" customFormat="1" ht="24.2" customHeight="1">
      <c r="A220" s="34"/>
      <c r="B220" s="35"/>
      <c r="C220" s="240" t="s">
        <v>290</v>
      </c>
      <c r="D220" s="240" t="s">
        <v>221</v>
      </c>
      <c r="E220" s="241" t="s">
        <v>688</v>
      </c>
      <c r="F220" s="242" t="s">
        <v>689</v>
      </c>
      <c r="G220" s="243" t="s">
        <v>269</v>
      </c>
      <c r="H220" s="244">
        <v>0.34399999999999997</v>
      </c>
      <c r="I220" s="245"/>
      <c r="J220" s="246">
        <f>ROUND(I220*H220,2)</f>
        <v>0</v>
      </c>
      <c r="K220" s="242" t="s">
        <v>127</v>
      </c>
      <c r="L220" s="39"/>
      <c r="M220" s="247" t="s">
        <v>1</v>
      </c>
      <c r="N220" s="248" t="s">
        <v>39</v>
      </c>
      <c r="O220" s="71"/>
      <c r="P220" s="188">
        <f>O220*H220</f>
        <v>0</v>
      </c>
      <c r="Q220" s="188">
        <v>0</v>
      </c>
      <c r="R220" s="188">
        <f>Q220*H220</f>
        <v>0</v>
      </c>
      <c r="S220" s="188">
        <v>0</v>
      </c>
      <c r="T220" s="189">
        <f>S220*H220</f>
        <v>0</v>
      </c>
      <c r="U220" s="34"/>
      <c r="V220" s="34"/>
      <c r="W220" s="34"/>
      <c r="X220" s="34"/>
      <c r="Y220" s="34"/>
      <c r="Z220" s="34"/>
      <c r="AA220" s="34"/>
      <c r="AB220" s="34"/>
      <c r="AC220" s="34"/>
      <c r="AD220" s="34"/>
      <c r="AE220" s="34"/>
      <c r="AR220" s="190" t="s">
        <v>129</v>
      </c>
      <c r="AT220" s="190" t="s">
        <v>221</v>
      </c>
      <c r="AU220" s="190" t="s">
        <v>82</v>
      </c>
      <c r="AY220" s="17" t="s">
        <v>122</v>
      </c>
      <c r="BE220" s="191">
        <f>IF(N220="základní",J220,0)</f>
        <v>0</v>
      </c>
      <c r="BF220" s="191">
        <f>IF(N220="snížená",J220,0)</f>
        <v>0</v>
      </c>
      <c r="BG220" s="191">
        <f>IF(N220="zákl. přenesená",J220,0)</f>
        <v>0</v>
      </c>
      <c r="BH220" s="191">
        <f>IF(N220="sníž. přenesená",J220,0)</f>
        <v>0</v>
      </c>
      <c r="BI220" s="191">
        <f>IF(N220="nulová",J220,0)</f>
        <v>0</v>
      </c>
      <c r="BJ220" s="17" t="s">
        <v>82</v>
      </c>
      <c r="BK220" s="191">
        <f>ROUND(I220*H220,2)</f>
        <v>0</v>
      </c>
      <c r="BL220" s="17" t="s">
        <v>129</v>
      </c>
      <c r="BM220" s="190" t="s">
        <v>690</v>
      </c>
    </row>
    <row r="221" spans="1:65" s="2" customFormat="1" ht="58.5">
      <c r="A221" s="34"/>
      <c r="B221" s="35"/>
      <c r="C221" s="36"/>
      <c r="D221" s="194" t="s">
        <v>141</v>
      </c>
      <c r="E221" s="36"/>
      <c r="F221" s="225" t="s">
        <v>691</v>
      </c>
      <c r="G221" s="36"/>
      <c r="H221" s="36"/>
      <c r="I221" s="226"/>
      <c r="J221" s="36"/>
      <c r="K221" s="36"/>
      <c r="L221" s="39"/>
      <c r="M221" s="227"/>
      <c r="N221" s="228"/>
      <c r="O221" s="71"/>
      <c r="P221" s="71"/>
      <c r="Q221" s="71"/>
      <c r="R221" s="71"/>
      <c r="S221" s="71"/>
      <c r="T221" s="72"/>
      <c r="U221" s="34"/>
      <c r="V221" s="34"/>
      <c r="W221" s="34"/>
      <c r="X221" s="34"/>
      <c r="Y221" s="34"/>
      <c r="Z221" s="34"/>
      <c r="AA221" s="34"/>
      <c r="AB221" s="34"/>
      <c r="AC221" s="34"/>
      <c r="AD221" s="34"/>
      <c r="AE221" s="34"/>
      <c r="AT221" s="17" t="s">
        <v>141</v>
      </c>
      <c r="AU221" s="17" t="s">
        <v>82</v>
      </c>
    </row>
    <row r="222" spans="1:65" s="13" customFormat="1" ht="11.25">
      <c r="B222" s="203"/>
      <c r="C222" s="204"/>
      <c r="D222" s="194" t="s">
        <v>131</v>
      </c>
      <c r="E222" s="205" t="s">
        <v>1</v>
      </c>
      <c r="F222" s="206" t="s">
        <v>687</v>
      </c>
      <c r="G222" s="204"/>
      <c r="H222" s="207">
        <v>7.0000000000000001E-3</v>
      </c>
      <c r="I222" s="208"/>
      <c r="J222" s="204"/>
      <c r="K222" s="204"/>
      <c r="L222" s="209"/>
      <c r="M222" s="210"/>
      <c r="N222" s="211"/>
      <c r="O222" s="211"/>
      <c r="P222" s="211"/>
      <c r="Q222" s="211"/>
      <c r="R222" s="211"/>
      <c r="S222" s="211"/>
      <c r="T222" s="212"/>
      <c r="AT222" s="213" t="s">
        <v>131</v>
      </c>
      <c r="AU222" s="213" t="s">
        <v>82</v>
      </c>
      <c r="AV222" s="13" t="s">
        <v>84</v>
      </c>
      <c r="AW222" s="13" t="s">
        <v>30</v>
      </c>
      <c r="AX222" s="13" t="s">
        <v>74</v>
      </c>
      <c r="AY222" s="213" t="s">
        <v>122</v>
      </c>
    </row>
    <row r="223" spans="1:65" s="13" customFormat="1" ht="11.25">
      <c r="B223" s="203"/>
      <c r="C223" s="204"/>
      <c r="D223" s="194" t="s">
        <v>131</v>
      </c>
      <c r="E223" s="205" t="s">
        <v>1</v>
      </c>
      <c r="F223" s="206" t="s">
        <v>674</v>
      </c>
      <c r="G223" s="204"/>
      <c r="H223" s="207">
        <v>2.7E-2</v>
      </c>
      <c r="I223" s="208"/>
      <c r="J223" s="204"/>
      <c r="K223" s="204"/>
      <c r="L223" s="209"/>
      <c r="M223" s="210"/>
      <c r="N223" s="211"/>
      <c r="O223" s="211"/>
      <c r="P223" s="211"/>
      <c r="Q223" s="211"/>
      <c r="R223" s="211"/>
      <c r="S223" s="211"/>
      <c r="T223" s="212"/>
      <c r="AT223" s="213" t="s">
        <v>131</v>
      </c>
      <c r="AU223" s="213" t="s">
        <v>82</v>
      </c>
      <c r="AV223" s="13" t="s">
        <v>84</v>
      </c>
      <c r="AW223" s="13" t="s">
        <v>30</v>
      </c>
      <c r="AX223" s="13" t="s">
        <v>74</v>
      </c>
      <c r="AY223" s="213" t="s">
        <v>122</v>
      </c>
    </row>
    <row r="224" spans="1:65" s="13" customFormat="1" ht="11.25">
      <c r="B224" s="203"/>
      <c r="C224" s="204"/>
      <c r="D224" s="194" t="s">
        <v>131</v>
      </c>
      <c r="E224" s="205" t="s">
        <v>1</v>
      </c>
      <c r="F224" s="206" t="s">
        <v>675</v>
      </c>
      <c r="G224" s="204"/>
      <c r="H224" s="207">
        <v>0.31</v>
      </c>
      <c r="I224" s="208"/>
      <c r="J224" s="204"/>
      <c r="K224" s="204"/>
      <c r="L224" s="209"/>
      <c r="M224" s="210"/>
      <c r="N224" s="211"/>
      <c r="O224" s="211"/>
      <c r="P224" s="211"/>
      <c r="Q224" s="211"/>
      <c r="R224" s="211"/>
      <c r="S224" s="211"/>
      <c r="T224" s="212"/>
      <c r="AT224" s="213" t="s">
        <v>131</v>
      </c>
      <c r="AU224" s="213" t="s">
        <v>82</v>
      </c>
      <c r="AV224" s="13" t="s">
        <v>84</v>
      </c>
      <c r="AW224" s="13" t="s">
        <v>30</v>
      </c>
      <c r="AX224" s="13" t="s">
        <v>74</v>
      </c>
      <c r="AY224" s="213" t="s">
        <v>122</v>
      </c>
    </row>
    <row r="225" spans="1:65" s="14" customFormat="1" ht="11.25">
      <c r="B225" s="214"/>
      <c r="C225" s="215"/>
      <c r="D225" s="194" t="s">
        <v>131</v>
      </c>
      <c r="E225" s="216" t="s">
        <v>1</v>
      </c>
      <c r="F225" s="217" t="s">
        <v>134</v>
      </c>
      <c r="G225" s="215"/>
      <c r="H225" s="218">
        <v>0.34399999999999997</v>
      </c>
      <c r="I225" s="219"/>
      <c r="J225" s="215"/>
      <c r="K225" s="215"/>
      <c r="L225" s="220"/>
      <c r="M225" s="221"/>
      <c r="N225" s="222"/>
      <c r="O225" s="222"/>
      <c r="P225" s="222"/>
      <c r="Q225" s="222"/>
      <c r="R225" s="222"/>
      <c r="S225" s="222"/>
      <c r="T225" s="223"/>
      <c r="AT225" s="224" t="s">
        <v>131</v>
      </c>
      <c r="AU225" s="224" t="s">
        <v>82</v>
      </c>
      <c r="AV225" s="14" t="s">
        <v>129</v>
      </c>
      <c r="AW225" s="14" t="s">
        <v>30</v>
      </c>
      <c r="AX225" s="14" t="s">
        <v>82</v>
      </c>
      <c r="AY225" s="224" t="s">
        <v>122</v>
      </c>
    </row>
    <row r="226" spans="1:65" s="2" customFormat="1" ht="16.5" customHeight="1">
      <c r="A226" s="34"/>
      <c r="B226" s="35"/>
      <c r="C226" s="240" t="s">
        <v>303</v>
      </c>
      <c r="D226" s="240" t="s">
        <v>221</v>
      </c>
      <c r="E226" s="241" t="s">
        <v>506</v>
      </c>
      <c r="F226" s="242" t="s">
        <v>507</v>
      </c>
      <c r="G226" s="243" t="s">
        <v>246</v>
      </c>
      <c r="H226" s="244">
        <v>14.4</v>
      </c>
      <c r="I226" s="245"/>
      <c r="J226" s="246">
        <f>ROUND(I226*H226,2)</f>
        <v>0</v>
      </c>
      <c r="K226" s="242" t="s">
        <v>127</v>
      </c>
      <c r="L226" s="39"/>
      <c r="M226" s="247" t="s">
        <v>1</v>
      </c>
      <c r="N226" s="248" t="s">
        <v>39</v>
      </c>
      <c r="O226" s="71"/>
      <c r="P226" s="188">
        <f>O226*H226</f>
        <v>0</v>
      </c>
      <c r="Q226" s="188">
        <v>0</v>
      </c>
      <c r="R226" s="188">
        <f>Q226*H226</f>
        <v>0</v>
      </c>
      <c r="S226" s="188">
        <v>0</v>
      </c>
      <c r="T226" s="189">
        <f>S226*H226</f>
        <v>0</v>
      </c>
      <c r="U226" s="34"/>
      <c r="V226" s="34"/>
      <c r="W226" s="34"/>
      <c r="X226" s="34"/>
      <c r="Y226" s="34"/>
      <c r="Z226" s="34"/>
      <c r="AA226" s="34"/>
      <c r="AB226" s="34"/>
      <c r="AC226" s="34"/>
      <c r="AD226" s="34"/>
      <c r="AE226" s="34"/>
      <c r="AR226" s="190" t="s">
        <v>129</v>
      </c>
      <c r="AT226" s="190" t="s">
        <v>221</v>
      </c>
      <c r="AU226" s="190" t="s">
        <v>82</v>
      </c>
      <c r="AY226" s="17" t="s">
        <v>122</v>
      </c>
      <c r="BE226" s="191">
        <f>IF(N226="základní",J226,0)</f>
        <v>0</v>
      </c>
      <c r="BF226" s="191">
        <f>IF(N226="snížená",J226,0)</f>
        <v>0</v>
      </c>
      <c r="BG226" s="191">
        <f>IF(N226="zákl. přenesená",J226,0)</f>
        <v>0</v>
      </c>
      <c r="BH226" s="191">
        <f>IF(N226="sníž. přenesená",J226,0)</f>
        <v>0</v>
      </c>
      <c r="BI226" s="191">
        <f>IF(N226="nulová",J226,0)</f>
        <v>0</v>
      </c>
      <c r="BJ226" s="17" t="s">
        <v>82</v>
      </c>
      <c r="BK226" s="191">
        <f>ROUND(I226*H226,2)</f>
        <v>0</v>
      </c>
      <c r="BL226" s="17" t="s">
        <v>129</v>
      </c>
      <c r="BM226" s="190" t="s">
        <v>508</v>
      </c>
    </row>
    <row r="227" spans="1:65" s="2" customFormat="1" ht="58.5">
      <c r="A227" s="34"/>
      <c r="B227" s="35"/>
      <c r="C227" s="36"/>
      <c r="D227" s="194" t="s">
        <v>141</v>
      </c>
      <c r="E227" s="36"/>
      <c r="F227" s="225" t="s">
        <v>509</v>
      </c>
      <c r="G227" s="36"/>
      <c r="H227" s="36"/>
      <c r="I227" s="226"/>
      <c r="J227" s="36"/>
      <c r="K227" s="36"/>
      <c r="L227" s="39"/>
      <c r="M227" s="227"/>
      <c r="N227" s="228"/>
      <c r="O227" s="71"/>
      <c r="P227" s="71"/>
      <c r="Q227" s="71"/>
      <c r="R227" s="71"/>
      <c r="S227" s="71"/>
      <c r="T227" s="72"/>
      <c r="U227" s="34"/>
      <c r="V227" s="34"/>
      <c r="W227" s="34"/>
      <c r="X227" s="34"/>
      <c r="Y227" s="34"/>
      <c r="Z227" s="34"/>
      <c r="AA227" s="34"/>
      <c r="AB227" s="34"/>
      <c r="AC227" s="34"/>
      <c r="AD227" s="34"/>
      <c r="AE227" s="34"/>
      <c r="AT227" s="17" t="s">
        <v>141</v>
      </c>
      <c r="AU227" s="17" t="s">
        <v>82</v>
      </c>
    </row>
    <row r="228" spans="1:65" s="12" customFormat="1" ht="11.25">
      <c r="B228" s="192"/>
      <c r="C228" s="193"/>
      <c r="D228" s="194" t="s">
        <v>131</v>
      </c>
      <c r="E228" s="195" t="s">
        <v>1</v>
      </c>
      <c r="F228" s="196" t="s">
        <v>612</v>
      </c>
      <c r="G228" s="193"/>
      <c r="H228" s="195" t="s">
        <v>1</v>
      </c>
      <c r="I228" s="197"/>
      <c r="J228" s="193"/>
      <c r="K228" s="193"/>
      <c r="L228" s="198"/>
      <c r="M228" s="199"/>
      <c r="N228" s="200"/>
      <c r="O228" s="200"/>
      <c r="P228" s="200"/>
      <c r="Q228" s="200"/>
      <c r="R228" s="200"/>
      <c r="S228" s="200"/>
      <c r="T228" s="201"/>
      <c r="AT228" s="202" t="s">
        <v>131</v>
      </c>
      <c r="AU228" s="202" t="s">
        <v>82</v>
      </c>
      <c r="AV228" s="12" t="s">
        <v>82</v>
      </c>
      <c r="AW228" s="12" t="s">
        <v>30</v>
      </c>
      <c r="AX228" s="12" t="s">
        <v>74</v>
      </c>
      <c r="AY228" s="202" t="s">
        <v>122</v>
      </c>
    </row>
    <row r="229" spans="1:65" s="13" customFormat="1" ht="11.25">
      <c r="B229" s="203"/>
      <c r="C229" s="204"/>
      <c r="D229" s="194" t="s">
        <v>131</v>
      </c>
      <c r="E229" s="205" t="s">
        <v>1</v>
      </c>
      <c r="F229" s="206" t="s">
        <v>692</v>
      </c>
      <c r="G229" s="204"/>
      <c r="H229" s="207">
        <v>7.2</v>
      </c>
      <c r="I229" s="208"/>
      <c r="J229" s="204"/>
      <c r="K229" s="204"/>
      <c r="L229" s="209"/>
      <c r="M229" s="210"/>
      <c r="N229" s="211"/>
      <c r="O229" s="211"/>
      <c r="P229" s="211"/>
      <c r="Q229" s="211"/>
      <c r="R229" s="211"/>
      <c r="S229" s="211"/>
      <c r="T229" s="212"/>
      <c r="AT229" s="213" t="s">
        <v>131</v>
      </c>
      <c r="AU229" s="213" t="s">
        <v>82</v>
      </c>
      <c r="AV229" s="13" t="s">
        <v>84</v>
      </c>
      <c r="AW229" s="13" t="s">
        <v>30</v>
      </c>
      <c r="AX229" s="13" t="s">
        <v>74</v>
      </c>
      <c r="AY229" s="213" t="s">
        <v>122</v>
      </c>
    </row>
    <row r="230" spans="1:65" s="12" customFormat="1" ht="11.25">
      <c r="B230" s="192"/>
      <c r="C230" s="193"/>
      <c r="D230" s="194" t="s">
        <v>131</v>
      </c>
      <c r="E230" s="195" t="s">
        <v>1</v>
      </c>
      <c r="F230" s="196" t="s">
        <v>613</v>
      </c>
      <c r="G230" s="193"/>
      <c r="H230" s="195" t="s">
        <v>1</v>
      </c>
      <c r="I230" s="197"/>
      <c r="J230" s="193"/>
      <c r="K230" s="193"/>
      <c r="L230" s="198"/>
      <c r="M230" s="199"/>
      <c r="N230" s="200"/>
      <c r="O230" s="200"/>
      <c r="P230" s="200"/>
      <c r="Q230" s="200"/>
      <c r="R230" s="200"/>
      <c r="S230" s="200"/>
      <c r="T230" s="201"/>
      <c r="AT230" s="202" t="s">
        <v>131</v>
      </c>
      <c r="AU230" s="202" t="s">
        <v>82</v>
      </c>
      <c r="AV230" s="12" t="s">
        <v>82</v>
      </c>
      <c r="AW230" s="12" t="s">
        <v>30</v>
      </c>
      <c r="AX230" s="12" t="s">
        <v>74</v>
      </c>
      <c r="AY230" s="202" t="s">
        <v>122</v>
      </c>
    </row>
    <row r="231" spans="1:65" s="13" customFormat="1" ht="11.25">
      <c r="B231" s="203"/>
      <c r="C231" s="204"/>
      <c r="D231" s="194" t="s">
        <v>131</v>
      </c>
      <c r="E231" s="205" t="s">
        <v>1</v>
      </c>
      <c r="F231" s="206" t="s">
        <v>692</v>
      </c>
      <c r="G231" s="204"/>
      <c r="H231" s="207">
        <v>7.2</v>
      </c>
      <c r="I231" s="208"/>
      <c r="J231" s="204"/>
      <c r="K231" s="204"/>
      <c r="L231" s="209"/>
      <c r="M231" s="210"/>
      <c r="N231" s="211"/>
      <c r="O231" s="211"/>
      <c r="P231" s="211"/>
      <c r="Q231" s="211"/>
      <c r="R231" s="211"/>
      <c r="S231" s="211"/>
      <c r="T231" s="212"/>
      <c r="AT231" s="213" t="s">
        <v>131</v>
      </c>
      <c r="AU231" s="213" t="s">
        <v>82</v>
      </c>
      <c r="AV231" s="13" t="s">
        <v>84</v>
      </c>
      <c r="AW231" s="13" t="s">
        <v>30</v>
      </c>
      <c r="AX231" s="13" t="s">
        <v>74</v>
      </c>
      <c r="AY231" s="213" t="s">
        <v>122</v>
      </c>
    </row>
    <row r="232" spans="1:65" s="14" customFormat="1" ht="11.25">
      <c r="B232" s="214"/>
      <c r="C232" s="215"/>
      <c r="D232" s="194" t="s">
        <v>131</v>
      </c>
      <c r="E232" s="216" t="s">
        <v>1</v>
      </c>
      <c r="F232" s="217" t="s">
        <v>134</v>
      </c>
      <c r="G232" s="215"/>
      <c r="H232" s="218">
        <v>14.4</v>
      </c>
      <c r="I232" s="219"/>
      <c r="J232" s="215"/>
      <c r="K232" s="215"/>
      <c r="L232" s="220"/>
      <c r="M232" s="221"/>
      <c r="N232" s="222"/>
      <c r="O232" s="222"/>
      <c r="P232" s="222"/>
      <c r="Q232" s="222"/>
      <c r="R232" s="222"/>
      <c r="S232" s="222"/>
      <c r="T232" s="223"/>
      <c r="AT232" s="224" t="s">
        <v>131</v>
      </c>
      <c r="AU232" s="224" t="s">
        <v>82</v>
      </c>
      <c r="AV232" s="14" t="s">
        <v>129</v>
      </c>
      <c r="AW232" s="14" t="s">
        <v>30</v>
      </c>
      <c r="AX232" s="14" t="s">
        <v>82</v>
      </c>
      <c r="AY232" s="224" t="s">
        <v>122</v>
      </c>
    </row>
    <row r="233" spans="1:65" s="2" customFormat="1" ht="24.2" customHeight="1">
      <c r="A233" s="34"/>
      <c r="B233" s="35"/>
      <c r="C233" s="240" t="s">
        <v>309</v>
      </c>
      <c r="D233" s="240" t="s">
        <v>221</v>
      </c>
      <c r="E233" s="241" t="s">
        <v>322</v>
      </c>
      <c r="F233" s="242" t="s">
        <v>323</v>
      </c>
      <c r="G233" s="243" t="s">
        <v>269</v>
      </c>
      <c r="H233" s="244">
        <v>0.49399999999999999</v>
      </c>
      <c r="I233" s="245"/>
      <c r="J233" s="246">
        <f>ROUND(I233*H233,2)</f>
        <v>0</v>
      </c>
      <c r="K233" s="242" t="s">
        <v>127</v>
      </c>
      <c r="L233" s="39"/>
      <c r="M233" s="247" t="s">
        <v>1</v>
      </c>
      <c r="N233" s="248" t="s">
        <v>39</v>
      </c>
      <c r="O233" s="71"/>
      <c r="P233" s="188">
        <f>O233*H233</f>
        <v>0</v>
      </c>
      <c r="Q233" s="188">
        <v>0</v>
      </c>
      <c r="R233" s="188">
        <f>Q233*H233</f>
        <v>0</v>
      </c>
      <c r="S233" s="188">
        <v>0</v>
      </c>
      <c r="T233" s="189">
        <f>S233*H233</f>
        <v>0</v>
      </c>
      <c r="U233" s="34"/>
      <c r="V233" s="34"/>
      <c r="W233" s="34"/>
      <c r="X233" s="34"/>
      <c r="Y233" s="34"/>
      <c r="Z233" s="34"/>
      <c r="AA233" s="34"/>
      <c r="AB233" s="34"/>
      <c r="AC233" s="34"/>
      <c r="AD233" s="34"/>
      <c r="AE233" s="34"/>
      <c r="AR233" s="190" t="s">
        <v>129</v>
      </c>
      <c r="AT233" s="190" t="s">
        <v>221</v>
      </c>
      <c r="AU233" s="190" t="s">
        <v>82</v>
      </c>
      <c r="AY233" s="17" t="s">
        <v>122</v>
      </c>
      <c r="BE233" s="191">
        <f>IF(N233="základní",J233,0)</f>
        <v>0</v>
      </c>
      <c r="BF233" s="191">
        <f>IF(N233="snížená",J233,0)</f>
        <v>0</v>
      </c>
      <c r="BG233" s="191">
        <f>IF(N233="zákl. přenesená",J233,0)</f>
        <v>0</v>
      </c>
      <c r="BH233" s="191">
        <f>IF(N233="sníž. přenesená",J233,0)</f>
        <v>0</v>
      </c>
      <c r="BI233" s="191">
        <f>IF(N233="nulová",J233,0)</f>
        <v>0</v>
      </c>
      <c r="BJ233" s="17" t="s">
        <v>82</v>
      </c>
      <c r="BK233" s="191">
        <f>ROUND(I233*H233,2)</f>
        <v>0</v>
      </c>
      <c r="BL233" s="17" t="s">
        <v>129</v>
      </c>
      <c r="BM233" s="190" t="s">
        <v>324</v>
      </c>
    </row>
    <row r="234" spans="1:65" s="2" customFormat="1" ht="78">
      <c r="A234" s="34"/>
      <c r="B234" s="35"/>
      <c r="C234" s="36"/>
      <c r="D234" s="194" t="s">
        <v>141</v>
      </c>
      <c r="E234" s="36"/>
      <c r="F234" s="225" t="s">
        <v>325</v>
      </c>
      <c r="G234" s="36"/>
      <c r="H234" s="36"/>
      <c r="I234" s="226"/>
      <c r="J234" s="36"/>
      <c r="K234" s="36"/>
      <c r="L234" s="39"/>
      <c r="M234" s="227"/>
      <c r="N234" s="228"/>
      <c r="O234" s="71"/>
      <c r="P234" s="71"/>
      <c r="Q234" s="71"/>
      <c r="R234" s="71"/>
      <c r="S234" s="71"/>
      <c r="T234" s="72"/>
      <c r="U234" s="34"/>
      <c r="V234" s="34"/>
      <c r="W234" s="34"/>
      <c r="X234" s="34"/>
      <c r="Y234" s="34"/>
      <c r="Z234" s="34"/>
      <c r="AA234" s="34"/>
      <c r="AB234" s="34"/>
      <c r="AC234" s="34"/>
      <c r="AD234" s="34"/>
      <c r="AE234" s="34"/>
      <c r="AT234" s="17" t="s">
        <v>141</v>
      </c>
      <c r="AU234" s="17" t="s">
        <v>82</v>
      </c>
    </row>
    <row r="235" spans="1:65" s="13" customFormat="1" ht="11.25">
      <c r="B235" s="203"/>
      <c r="C235" s="204"/>
      <c r="D235" s="194" t="s">
        <v>131</v>
      </c>
      <c r="E235" s="205" t="s">
        <v>1</v>
      </c>
      <c r="F235" s="206" t="s">
        <v>687</v>
      </c>
      <c r="G235" s="204"/>
      <c r="H235" s="207">
        <v>7.0000000000000001E-3</v>
      </c>
      <c r="I235" s="208"/>
      <c r="J235" s="204"/>
      <c r="K235" s="204"/>
      <c r="L235" s="209"/>
      <c r="M235" s="210"/>
      <c r="N235" s="211"/>
      <c r="O235" s="211"/>
      <c r="P235" s="211"/>
      <c r="Q235" s="211"/>
      <c r="R235" s="211"/>
      <c r="S235" s="211"/>
      <c r="T235" s="212"/>
      <c r="AT235" s="213" t="s">
        <v>131</v>
      </c>
      <c r="AU235" s="213" t="s">
        <v>82</v>
      </c>
      <c r="AV235" s="13" t="s">
        <v>84</v>
      </c>
      <c r="AW235" s="13" t="s">
        <v>30</v>
      </c>
      <c r="AX235" s="13" t="s">
        <v>74</v>
      </c>
      <c r="AY235" s="213" t="s">
        <v>122</v>
      </c>
    </row>
    <row r="236" spans="1:65" s="13" customFormat="1" ht="11.25">
      <c r="B236" s="203"/>
      <c r="C236" s="204"/>
      <c r="D236" s="194" t="s">
        <v>131</v>
      </c>
      <c r="E236" s="205" t="s">
        <v>1</v>
      </c>
      <c r="F236" s="206" t="s">
        <v>674</v>
      </c>
      <c r="G236" s="204"/>
      <c r="H236" s="207">
        <v>2.7E-2</v>
      </c>
      <c r="I236" s="208"/>
      <c r="J236" s="204"/>
      <c r="K236" s="204"/>
      <c r="L236" s="209"/>
      <c r="M236" s="210"/>
      <c r="N236" s="211"/>
      <c r="O236" s="211"/>
      <c r="P236" s="211"/>
      <c r="Q236" s="211"/>
      <c r="R236" s="211"/>
      <c r="S236" s="211"/>
      <c r="T236" s="212"/>
      <c r="AT236" s="213" t="s">
        <v>131</v>
      </c>
      <c r="AU236" s="213" t="s">
        <v>82</v>
      </c>
      <c r="AV236" s="13" t="s">
        <v>84</v>
      </c>
      <c r="AW236" s="13" t="s">
        <v>30</v>
      </c>
      <c r="AX236" s="13" t="s">
        <v>74</v>
      </c>
      <c r="AY236" s="213" t="s">
        <v>122</v>
      </c>
    </row>
    <row r="237" spans="1:65" s="13" customFormat="1" ht="11.25">
      <c r="B237" s="203"/>
      <c r="C237" s="204"/>
      <c r="D237" s="194" t="s">
        <v>131</v>
      </c>
      <c r="E237" s="205" t="s">
        <v>1</v>
      </c>
      <c r="F237" s="206" t="s">
        <v>675</v>
      </c>
      <c r="G237" s="204"/>
      <c r="H237" s="207">
        <v>0.31</v>
      </c>
      <c r="I237" s="208"/>
      <c r="J237" s="204"/>
      <c r="K237" s="204"/>
      <c r="L237" s="209"/>
      <c r="M237" s="210"/>
      <c r="N237" s="211"/>
      <c r="O237" s="211"/>
      <c r="P237" s="211"/>
      <c r="Q237" s="211"/>
      <c r="R237" s="211"/>
      <c r="S237" s="211"/>
      <c r="T237" s="212"/>
      <c r="AT237" s="213" t="s">
        <v>131</v>
      </c>
      <c r="AU237" s="213" t="s">
        <v>82</v>
      </c>
      <c r="AV237" s="13" t="s">
        <v>84</v>
      </c>
      <c r="AW237" s="13" t="s">
        <v>30</v>
      </c>
      <c r="AX237" s="13" t="s">
        <v>74</v>
      </c>
      <c r="AY237" s="213" t="s">
        <v>122</v>
      </c>
    </row>
    <row r="238" spans="1:65" s="12" customFormat="1" ht="11.25">
      <c r="B238" s="192"/>
      <c r="C238" s="193"/>
      <c r="D238" s="194" t="s">
        <v>131</v>
      </c>
      <c r="E238" s="195" t="s">
        <v>1</v>
      </c>
      <c r="F238" s="196" t="s">
        <v>693</v>
      </c>
      <c r="G238" s="193"/>
      <c r="H238" s="195" t="s">
        <v>1</v>
      </c>
      <c r="I238" s="197"/>
      <c r="J238" s="193"/>
      <c r="K238" s="193"/>
      <c r="L238" s="198"/>
      <c r="M238" s="199"/>
      <c r="N238" s="200"/>
      <c r="O238" s="200"/>
      <c r="P238" s="200"/>
      <c r="Q238" s="200"/>
      <c r="R238" s="200"/>
      <c r="S238" s="200"/>
      <c r="T238" s="201"/>
      <c r="AT238" s="202" t="s">
        <v>131</v>
      </c>
      <c r="AU238" s="202" t="s">
        <v>82</v>
      </c>
      <c r="AV238" s="12" t="s">
        <v>82</v>
      </c>
      <c r="AW238" s="12" t="s">
        <v>30</v>
      </c>
      <c r="AX238" s="12" t="s">
        <v>74</v>
      </c>
      <c r="AY238" s="202" t="s">
        <v>122</v>
      </c>
    </row>
    <row r="239" spans="1:65" s="13" customFormat="1" ht="11.25">
      <c r="B239" s="203"/>
      <c r="C239" s="204"/>
      <c r="D239" s="194" t="s">
        <v>131</v>
      </c>
      <c r="E239" s="205" t="s">
        <v>1</v>
      </c>
      <c r="F239" s="206" t="s">
        <v>694</v>
      </c>
      <c r="G239" s="204"/>
      <c r="H239" s="207">
        <v>0.15</v>
      </c>
      <c r="I239" s="208"/>
      <c r="J239" s="204"/>
      <c r="K239" s="204"/>
      <c r="L239" s="209"/>
      <c r="M239" s="210"/>
      <c r="N239" s="211"/>
      <c r="O239" s="211"/>
      <c r="P239" s="211"/>
      <c r="Q239" s="211"/>
      <c r="R239" s="211"/>
      <c r="S239" s="211"/>
      <c r="T239" s="212"/>
      <c r="AT239" s="213" t="s">
        <v>131</v>
      </c>
      <c r="AU239" s="213" t="s">
        <v>82</v>
      </c>
      <c r="AV239" s="13" t="s">
        <v>84</v>
      </c>
      <c r="AW239" s="13" t="s">
        <v>30</v>
      </c>
      <c r="AX239" s="13" t="s">
        <v>74</v>
      </c>
      <c r="AY239" s="213" t="s">
        <v>122</v>
      </c>
    </row>
    <row r="240" spans="1:65" s="14" customFormat="1" ht="11.25">
      <c r="B240" s="214"/>
      <c r="C240" s="215"/>
      <c r="D240" s="194" t="s">
        <v>131</v>
      </c>
      <c r="E240" s="216" t="s">
        <v>1</v>
      </c>
      <c r="F240" s="217" t="s">
        <v>134</v>
      </c>
      <c r="G240" s="215"/>
      <c r="H240" s="218">
        <v>0.49399999999999999</v>
      </c>
      <c r="I240" s="219"/>
      <c r="J240" s="215"/>
      <c r="K240" s="215"/>
      <c r="L240" s="220"/>
      <c r="M240" s="221"/>
      <c r="N240" s="222"/>
      <c r="O240" s="222"/>
      <c r="P240" s="222"/>
      <c r="Q240" s="222"/>
      <c r="R240" s="222"/>
      <c r="S240" s="222"/>
      <c r="T240" s="223"/>
      <c r="AT240" s="224" t="s">
        <v>131</v>
      </c>
      <c r="AU240" s="224" t="s">
        <v>82</v>
      </c>
      <c r="AV240" s="14" t="s">
        <v>129</v>
      </c>
      <c r="AW240" s="14" t="s">
        <v>30</v>
      </c>
      <c r="AX240" s="14" t="s">
        <v>82</v>
      </c>
      <c r="AY240" s="224" t="s">
        <v>122</v>
      </c>
    </row>
    <row r="241" spans="1:65" s="2" customFormat="1" ht="24.2" customHeight="1">
      <c r="A241" s="34"/>
      <c r="B241" s="35"/>
      <c r="C241" s="240" t="s">
        <v>308</v>
      </c>
      <c r="D241" s="240" t="s">
        <v>221</v>
      </c>
      <c r="E241" s="241" t="s">
        <v>344</v>
      </c>
      <c r="F241" s="242" t="s">
        <v>345</v>
      </c>
      <c r="G241" s="243" t="s">
        <v>246</v>
      </c>
      <c r="H241" s="244">
        <v>49.845999999999997</v>
      </c>
      <c r="I241" s="245"/>
      <c r="J241" s="246">
        <f>ROUND(I241*H241,2)</f>
        <v>0</v>
      </c>
      <c r="K241" s="242" t="s">
        <v>127</v>
      </c>
      <c r="L241" s="39"/>
      <c r="M241" s="247" t="s">
        <v>1</v>
      </c>
      <c r="N241" s="248" t="s">
        <v>39</v>
      </c>
      <c r="O241" s="71"/>
      <c r="P241" s="188">
        <f>O241*H241</f>
        <v>0</v>
      </c>
      <c r="Q241" s="188">
        <v>0</v>
      </c>
      <c r="R241" s="188">
        <f>Q241*H241</f>
        <v>0</v>
      </c>
      <c r="S241" s="188">
        <v>0</v>
      </c>
      <c r="T241" s="189">
        <f>S241*H241</f>
        <v>0</v>
      </c>
      <c r="U241" s="34"/>
      <c r="V241" s="34"/>
      <c r="W241" s="34"/>
      <c r="X241" s="34"/>
      <c r="Y241" s="34"/>
      <c r="Z241" s="34"/>
      <c r="AA241" s="34"/>
      <c r="AB241" s="34"/>
      <c r="AC241" s="34"/>
      <c r="AD241" s="34"/>
      <c r="AE241" s="34"/>
      <c r="AR241" s="190" t="s">
        <v>129</v>
      </c>
      <c r="AT241" s="190" t="s">
        <v>221</v>
      </c>
      <c r="AU241" s="190" t="s">
        <v>82</v>
      </c>
      <c r="AY241" s="17" t="s">
        <v>122</v>
      </c>
      <c r="BE241" s="191">
        <f>IF(N241="základní",J241,0)</f>
        <v>0</v>
      </c>
      <c r="BF241" s="191">
        <f>IF(N241="snížená",J241,0)</f>
        <v>0</v>
      </c>
      <c r="BG241" s="191">
        <f>IF(N241="zákl. přenesená",J241,0)</f>
        <v>0</v>
      </c>
      <c r="BH241" s="191">
        <f>IF(N241="sníž. přenesená",J241,0)</f>
        <v>0</v>
      </c>
      <c r="BI241" s="191">
        <f>IF(N241="nulová",J241,0)</f>
        <v>0</v>
      </c>
      <c r="BJ241" s="17" t="s">
        <v>82</v>
      </c>
      <c r="BK241" s="191">
        <f>ROUND(I241*H241,2)</f>
        <v>0</v>
      </c>
      <c r="BL241" s="17" t="s">
        <v>129</v>
      </c>
      <c r="BM241" s="190" t="s">
        <v>346</v>
      </c>
    </row>
    <row r="242" spans="1:65" s="2" customFormat="1" ht="78">
      <c r="A242" s="34"/>
      <c r="B242" s="35"/>
      <c r="C242" s="36"/>
      <c r="D242" s="194" t="s">
        <v>141</v>
      </c>
      <c r="E242" s="36"/>
      <c r="F242" s="225" t="s">
        <v>347</v>
      </c>
      <c r="G242" s="36"/>
      <c r="H242" s="36"/>
      <c r="I242" s="226"/>
      <c r="J242" s="36"/>
      <c r="K242" s="36"/>
      <c r="L242" s="39"/>
      <c r="M242" s="227"/>
      <c r="N242" s="228"/>
      <c r="O242" s="71"/>
      <c r="P242" s="71"/>
      <c r="Q242" s="71"/>
      <c r="R242" s="71"/>
      <c r="S242" s="71"/>
      <c r="T242" s="72"/>
      <c r="U242" s="34"/>
      <c r="V242" s="34"/>
      <c r="W242" s="34"/>
      <c r="X242" s="34"/>
      <c r="Y242" s="34"/>
      <c r="Z242" s="34"/>
      <c r="AA242" s="34"/>
      <c r="AB242" s="34"/>
      <c r="AC242" s="34"/>
      <c r="AD242" s="34"/>
      <c r="AE242" s="34"/>
      <c r="AT242" s="17" t="s">
        <v>141</v>
      </c>
      <c r="AU242" s="17" t="s">
        <v>82</v>
      </c>
    </row>
    <row r="243" spans="1:65" s="12" customFormat="1" ht="11.25">
      <c r="B243" s="192"/>
      <c r="C243" s="193"/>
      <c r="D243" s="194" t="s">
        <v>131</v>
      </c>
      <c r="E243" s="195" t="s">
        <v>1</v>
      </c>
      <c r="F243" s="196" t="s">
        <v>642</v>
      </c>
      <c r="G243" s="193"/>
      <c r="H243" s="195" t="s">
        <v>1</v>
      </c>
      <c r="I243" s="197"/>
      <c r="J243" s="193"/>
      <c r="K243" s="193"/>
      <c r="L243" s="198"/>
      <c r="M243" s="199"/>
      <c r="N243" s="200"/>
      <c r="O243" s="200"/>
      <c r="P243" s="200"/>
      <c r="Q243" s="200"/>
      <c r="R243" s="200"/>
      <c r="S243" s="200"/>
      <c r="T243" s="201"/>
      <c r="AT243" s="202" t="s">
        <v>131</v>
      </c>
      <c r="AU243" s="202" t="s">
        <v>82</v>
      </c>
      <c r="AV243" s="12" t="s">
        <v>82</v>
      </c>
      <c r="AW243" s="12" t="s">
        <v>30</v>
      </c>
      <c r="AX243" s="12" t="s">
        <v>74</v>
      </c>
      <c r="AY243" s="202" t="s">
        <v>122</v>
      </c>
    </row>
    <row r="244" spans="1:65" s="13" customFormat="1" ht="11.25">
      <c r="B244" s="203"/>
      <c r="C244" s="204"/>
      <c r="D244" s="194" t="s">
        <v>131</v>
      </c>
      <c r="E244" s="205" t="s">
        <v>1</v>
      </c>
      <c r="F244" s="206" t="s">
        <v>695</v>
      </c>
      <c r="G244" s="204"/>
      <c r="H244" s="207">
        <v>49.845999999999997</v>
      </c>
      <c r="I244" s="208"/>
      <c r="J244" s="204"/>
      <c r="K244" s="204"/>
      <c r="L244" s="209"/>
      <c r="M244" s="210"/>
      <c r="N244" s="211"/>
      <c r="O244" s="211"/>
      <c r="P244" s="211"/>
      <c r="Q244" s="211"/>
      <c r="R244" s="211"/>
      <c r="S244" s="211"/>
      <c r="T244" s="212"/>
      <c r="AT244" s="213" t="s">
        <v>131</v>
      </c>
      <c r="AU244" s="213" t="s">
        <v>82</v>
      </c>
      <c r="AV244" s="13" t="s">
        <v>84</v>
      </c>
      <c r="AW244" s="13" t="s">
        <v>30</v>
      </c>
      <c r="AX244" s="13" t="s">
        <v>74</v>
      </c>
      <c r="AY244" s="213" t="s">
        <v>122</v>
      </c>
    </row>
    <row r="245" spans="1:65" s="14" customFormat="1" ht="11.25">
      <c r="B245" s="214"/>
      <c r="C245" s="215"/>
      <c r="D245" s="194" t="s">
        <v>131</v>
      </c>
      <c r="E245" s="216" t="s">
        <v>1</v>
      </c>
      <c r="F245" s="217" t="s">
        <v>134</v>
      </c>
      <c r="G245" s="215"/>
      <c r="H245" s="218">
        <v>49.845999999999997</v>
      </c>
      <c r="I245" s="219"/>
      <c r="J245" s="215"/>
      <c r="K245" s="215"/>
      <c r="L245" s="220"/>
      <c r="M245" s="221"/>
      <c r="N245" s="222"/>
      <c r="O245" s="222"/>
      <c r="P245" s="222"/>
      <c r="Q245" s="222"/>
      <c r="R245" s="222"/>
      <c r="S245" s="222"/>
      <c r="T245" s="223"/>
      <c r="AT245" s="224" t="s">
        <v>131</v>
      </c>
      <c r="AU245" s="224" t="s">
        <v>82</v>
      </c>
      <c r="AV245" s="14" t="s">
        <v>129</v>
      </c>
      <c r="AW245" s="14" t="s">
        <v>30</v>
      </c>
      <c r="AX245" s="14" t="s">
        <v>82</v>
      </c>
      <c r="AY245" s="224" t="s">
        <v>122</v>
      </c>
    </row>
    <row r="246" spans="1:65" s="2" customFormat="1" ht="24.2" customHeight="1">
      <c r="A246" s="34"/>
      <c r="B246" s="35"/>
      <c r="C246" s="240" t="s">
        <v>7</v>
      </c>
      <c r="D246" s="240" t="s">
        <v>221</v>
      </c>
      <c r="E246" s="241" t="s">
        <v>696</v>
      </c>
      <c r="F246" s="242" t="s">
        <v>697</v>
      </c>
      <c r="G246" s="243" t="s">
        <v>269</v>
      </c>
      <c r="H246" s="244">
        <v>0.49399999999999999</v>
      </c>
      <c r="I246" s="245"/>
      <c r="J246" s="246">
        <f>ROUND(I246*H246,2)</f>
        <v>0</v>
      </c>
      <c r="K246" s="242" t="s">
        <v>127</v>
      </c>
      <c r="L246" s="39"/>
      <c r="M246" s="247" t="s">
        <v>1</v>
      </c>
      <c r="N246" s="248" t="s">
        <v>39</v>
      </c>
      <c r="O246" s="71"/>
      <c r="P246" s="188">
        <f>O246*H246</f>
        <v>0</v>
      </c>
      <c r="Q246" s="188">
        <v>0</v>
      </c>
      <c r="R246" s="188">
        <f>Q246*H246</f>
        <v>0</v>
      </c>
      <c r="S246" s="188">
        <v>0</v>
      </c>
      <c r="T246" s="189">
        <f>S246*H246</f>
        <v>0</v>
      </c>
      <c r="U246" s="34"/>
      <c r="V246" s="34"/>
      <c r="W246" s="34"/>
      <c r="X246" s="34"/>
      <c r="Y246" s="34"/>
      <c r="Z246" s="34"/>
      <c r="AA246" s="34"/>
      <c r="AB246" s="34"/>
      <c r="AC246" s="34"/>
      <c r="AD246" s="34"/>
      <c r="AE246" s="34"/>
      <c r="AR246" s="190" t="s">
        <v>129</v>
      </c>
      <c r="AT246" s="190" t="s">
        <v>221</v>
      </c>
      <c r="AU246" s="190" t="s">
        <v>82</v>
      </c>
      <c r="AY246" s="17" t="s">
        <v>122</v>
      </c>
      <c r="BE246" s="191">
        <f>IF(N246="základní",J246,0)</f>
        <v>0</v>
      </c>
      <c r="BF246" s="191">
        <f>IF(N246="snížená",J246,0)</f>
        <v>0</v>
      </c>
      <c r="BG246" s="191">
        <f>IF(N246="zákl. přenesená",J246,0)</f>
        <v>0</v>
      </c>
      <c r="BH246" s="191">
        <f>IF(N246="sníž. přenesená",J246,0)</f>
        <v>0</v>
      </c>
      <c r="BI246" s="191">
        <f>IF(N246="nulová",J246,0)</f>
        <v>0</v>
      </c>
      <c r="BJ246" s="17" t="s">
        <v>82</v>
      </c>
      <c r="BK246" s="191">
        <f>ROUND(I246*H246,2)</f>
        <v>0</v>
      </c>
      <c r="BL246" s="17" t="s">
        <v>129</v>
      </c>
      <c r="BM246" s="190" t="s">
        <v>698</v>
      </c>
    </row>
    <row r="247" spans="1:65" s="2" customFormat="1" ht="39">
      <c r="A247" s="34"/>
      <c r="B247" s="35"/>
      <c r="C247" s="36"/>
      <c r="D247" s="194" t="s">
        <v>141</v>
      </c>
      <c r="E247" s="36"/>
      <c r="F247" s="225" t="s">
        <v>699</v>
      </c>
      <c r="G247" s="36"/>
      <c r="H247" s="36"/>
      <c r="I247" s="226"/>
      <c r="J247" s="36"/>
      <c r="K247" s="36"/>
      <c r="L247" s="39"/>
      <c r="M247" s="227"/>
      <c r="N247" s="228"/>
      <c r="O247" s="71"/>
      <c r="P247" s="71"/>
      <c r="Q247" s="71"/>
      <c r="R247" s="71"/>
      <c r="S247" s="71"/>
      <c r="T247" s="72"/>
      <c r="U247" s="34"/>
      <c r="V247" s="34"/>
      <c r="W247" s="34"/>
      <c r="X247" s="34"/>
      <c r="Y247" s="34"/>
      <c r="Z247" s="34"/>
      <c r="AA247" s="34"/>
      <c r="AB247" s="34"/>
      <c r="AC247" s="34"/>
      <c r="AD247" s="34"/>
      <c r="AE247" s="34"/>
      <c r="AT247" s="17" t="s">
        <v>141</v>
      </c>
      <c r="AU247" s="17" t="s">
        <v>82</v>
      </c>
    </row>
    <row r="248" spans="1:65" s="13" customFormat="1" ht="11.25">
      <c r="B248" s="203"/>
      <c r="C248" s="204"/>
      <c r="D248" s="194" t="s">
        <v>131</v>
      </c>
      <c r="E248" s="205" t="s">
        <v>1</v>
      </c>
      <c r="F248" s="206" t="s">
        <v>687</v>
      </c>
      <c r="G248" s="204"/>
      <c r="H248" s="207">
        <v>7.0000000000000001E-3</v>
      </c>
      <c r="I248" s="208"/>
      <c r="J248" s="204"/>
      <c r="K248" s="204"/>
      <c r="L248" s="209"/>
      <c r="M248" s="210"/>
      <c r="N248" s="211"/>
      <c r="O248" s="211"/>
      <c r="P248" s="211"/>
      <c r="Q248" s="211"/>
      <c r="R248" s="211"/>
      <c r="S248" s="211"/>
      <c r="T248" s="212"/>
      <c r="AT248" s="213" t="s">
        <v>131</v>
      </c>
      <c r="AU248" s="213" t="s">
        <v>82</v>
      </c>
      <c r="AV248" s="13" t="s">
        <v>84</v>
      </c>
      <c r="AW248" s="13" t="s">
        <v>30</v>
      </c>
      <c r="AX248" s="13" t="s">
        <v>74</v>
      </c>
      <c r="AY248" s="213" t="s">
        <v>122</v>
      </c>
    </row>
    <row r="249" spans="1:65" s="13" customFormat="1" ht="11.25">
      <c r="B249" s="203"/>
      <c r="C249" s="204"/>
      <c r="D249" s="194" t="s">
        <v>131</v>
      </c>
      <c r="E249" s="205" t="s">
        <v>1</v>
      </c>
      <c r="F249" s="206" t="s">
        <v>674</v>
      </c>
      <c r="G249" s="204"/>
      <c r="H249" s="207">
        <v>2.7E-2</v>
      </c>
      <c r="I249" s="208"/>
      <c r="J249" s="204"/>
      <c r="K249" s="204"/>
      <c r="L249" s="209"/>
      <c r="M249" s="210"/>
      <c r="N249" s="211"/>
      <c r="O249" s="211"/>
      <c r="P249" s="211"/>
      <c r="Q249" s="211"/>
      <c r="R249" s="211"/>
      <c r="S249" s="211"/>
      <c r="T249" s="212"/>
      <c r="AT249" s="213" t="s">
        <v>131</v>
      </c>
      <c r="AU249" s="213" t="s">
        <v>82</v>
      </c>
      <c r="AV249" s="13" t="s">
        <v>84</v>
      </c>
      <c r="AW249" s="13" t="s">
        <v>30</v>
      </c>
      <c r="AX249" s="13" t="s">
        <v>74</v>
      </c>
      <c r="AY249" s="213" t="s">
        <v>122</v>
      </c>
    </row>
    <row r="250" spans="1:65" s="13" customFormat="1" ht="11.25">
      <c r="B250" s="203"/>
      <c r="C250" s="204"/>
      <c r="D250" s="194" t="s">
        <v>131</v>
      </c>
      <c r="E250" s="205" t="s">
        <v>1</v>
      </c>
      <c r="F250" s="206" t="s">
        <v>675</v>
      </c>
      <c r="G250" s="204"/>
      <c r="H250" s="207">
        <v>0.31</v>
      </c>
      <c r="I250" s="208"/>
      <c r="J250" s="204"/>
      <c r="K250" s="204"/>
      <c r="L250" s="209"/>
      <c r="M250" s="210"/>
      <c r="N250" s="211"/>
      <c r="O250" s="211"/>
      <c r="P250" s="211"/>
      <c r="Q250" s="211"/>
      <c r="R250" s="211"/>
      <c r="S250" s="211"/>
      <c r="T250" s="212"/>
      <c r="AT250" s="213" t="s">
        <v>131</v>
      </c>
      <c r="AU250" s="213" t="s">
        <v>82</v>
      </c>
      <c r="AV250" s="13" t="s">
        <v>84</v>
      </c>
      <c r="AW250" s="13" t="s">
        <v>30</v>
      </c>
      <c r="AX250" s="13" t="s">
        <v>74</v>
      </c>
      <c r="AY250" s="213" t="s">
        <v>122</v>
      </c>
    </row>
    <row r="251" spans="1:65" s="12" customFormat="1" ht="11.25">
      <c r="B251" s="192"/>
      <c r="C251" s="193"/>
      <c r="D251" s="194" t="s">
        <v>131</v>
      </c>
      <c r="E251" s="195" t="s">
        <v>1</v>
      </c>
      <c r="F251" s="196" t="s">
        <v>693</v>
      </c>
      <c r="G251" s="193"/>
      <c r="H251" s="195" t="s">
        <v>1</v>
      </c>
      <c r="I251" s="197"/>
      <c r="J251" s="193"/>
      <c r="K251" s="193"/>
      <c r="L251" s="198"/>
      <c r="M251" s="199"/>
      <c r="N251" s="200"/>
      <c r="O251" s="200"/>
      <c r="P251" s="200"/>
      <c r="Q251" s="200"/>
      <c r="R251" s="200"/>
      <c r="S251" s="200"/>
      <c r="T251" s="201"/>
      <c r="AT251" s="202" t="s">
        <v>131</v>
      </c>
      <c r="AU251" s="202" t="s">
        <v>82</v>
      </c>
      <c r="AV251" s="12" t="s">
        <v>82</v>
      </c>
      <c r="AW251" s="12" t="s">
        <v>30</v>
      </c>
      <c r="AX251" s="12" t="s">
        <v>74</v>
      </c>
      <c r="AY251" s="202" t="s">
        <v>122</v>
      </c>
    </row>
    <row r="252" spans="1:65" s="13" customFormat="1" ht="11.25">
      <c r="B252" s="203"/>
      <c r="C252" s="204"/>
      <c r="D252" s="194" t="s">
        <v>131</v>
      </c>
      <c r="E252" s="205" t="s">
        <v>1</v>
      </c>
      <c r="F252" s="206" t="s">
        <v>694</v>
      </c>
      <c r="G252" s="204"/>
      <c r="H252" s="207">
        <v>0.15</v>
      </c>
      <c r="I252" s="208"/>
      <c r="J252" s="204"/>
      <c r="K252" s="204"/>
      <c r="L252" s="209"/>
      <c r="M252" s="210"/>
      <c r="N252" s="211"/>
      <c r="O252" s="211"/>
      <c r="P252" s="211"/>
      <c r="Q252" s="211"/>
      <c r="R252" s="211"/>
      <c r="S252" s="211"/>
      <c r="T252" s="212"/>
      <c r="AT252" s="213" t="s">
        <v>131</v>
      </c>
      <c r="AU252" s="213" t="s">
        <v>82</v>
      </c>
      <c r="AV252" s="13" t="s">
        <v>84</v>
      </c>
      <c r="AW252" s="13" t="s">
        <v>30</v>
      </c>
      <c r="AX252" s="13" t="s">
        <v>74</v>
      </c>
      <c r="AY252" s="213" t="s">
        <v>122</v>
      </c>
    </row>
    <row r="253" spans="1:65" s="14" customFormat="1" ht="11.25">
      <c r="B253" s="214"/>
      <c r="C253" s="215"/>
      <c r="D253" s="194" t="s">
        <v>131</v>
      </c>
      <c r="E253" s="216" t="s">
        <v>1</v>
      </c>
      <c r="F253" s="217" t="s">
        <v>134</v>
      </c>
      <c r="G253" s="215"/>
      <c r="H253" s="218">
        <v>0.49399999999999999</v>
      </c>
      <c r="I253" s="219"/>
      <c r="J253" s="215"/>
      <c r="K253" s="215"/>
      <c r="L253" s="220"/>
      <c r="M253" s="221"/>
      <c r="N253" s="222"/>
      <c r="O253" s="222"/>
      <c r="P253" s="222"/>
      <c r="Q253" s="222"/>
      <c r="R253" s="222"/>
      <c r="S253" s="222"/>
      <c r="T253" s="223"/>
      <c r="AT253" s="224" t="s">
        <v>131</v>
      </c>
      <c r="AU253" s="224" t="s">
        <v>82</v>
      </c>
      <c r="AV253" s="14" t="s">
        <v>129</v>
      </c>
      <c r="AW253" s="14" t="s">
        <v>30</v>
      </c>
      <c r="AX253" s="14" t="s">
        <v>82</v>
      </c>
      <c r="AY253" s="224" t="s">
        <v>122</v>
      </c>
    </row>
    <row r="254" spans="1:65" s="2" customFormat="1" ht="24.2" customHeight="1">
      <c r="A254" s="34"/>
      <c r="B254" s="35"/>
      <c r="C254" s="240" t="s">
        <v>336</v>
      </c>
      <c r="D254" s="240" t="s">
        <v>221</v>
      </c>
      <c r="E254" s="241" t="s">
        <v>244</v>
      </c>
      <c r="F254" s="242" t="s">
        <v>245</v>
      </c>
      <c r="G254" s="243" t="s">
        <v>246</v>
      </c>
      <c r="H254" s="244">
        <v>49.845999999999997</v>
      </c>
      <c r="I254" s="245"/>
      <c r="J254" s="246">
        <f>ROUND(I254*H254,2)</f>
        <v>0</v>
      </c>
      <c r="K254" s="242" t="s">
        <v>127</v>
      </c>
      <c r="L254" s="39"/>
      <c r="M254" s="247" t="s">
        <v>1</v>
      </c>
      <c r="N254" s="248" t="s">
        <v>39</v>
      </c>
      <c r="O254" s="71"/>
      <c r="P254" s="188">
        <f>O254*H254</f>
        <v>0</v>
      </c>
      <c r="Q254" s="188">
        <v>0</v>
      </c>
      <c r="R254" s="188">
        <f>Q254*H254</f>
        <v>0</v>
      </c>
      <c r="S254" s="188">
        <v>0</v>
      </c>
      <c r="T254" s="189">
        <f>S254*H254</f>
        <v>0</v>
      </c>
      <c r="U254" s="34"/>
      <c r="V254" s="34"/>
      <c r="W254" s="34"/>
      <c r="X254" s="34"/>
      <c r="Y254" s="34"/>
      <c r="Z254" s="34"/>
      <c r="AA254" s="34"/>
      <c r="AB254" s="34"/>
      <c r="AC254" s="34"/>
      <c r="AD254" s="34"/>
      <c r="AE254" s="34"/>
      <c r="AR254" s="190" t="s">
        <v>129</v>
      </c>
      <c r="AT254" s="190" t="s">
        <v>221</v>
      </c>
      <c r="AU254" s="190" t="s">
        <v>82</v>
      </c>
      <c r="AY254" s="17" t="s">
        <v>122</v>
      </c>
      <c r="BE254" s="191">
        <f>IF(N254="základní",J254,0)</f>
        <v>0</v>
      </c>
      <c r="BF254" s="191">
        <f>IF(N254="snížená",J254,0)</f>
        <v>0</v>
      </c>
      <c r="BG254" s="191">
        <f>IF(N254="zákl. přenesená",J254,0)</f>
        <v>0</v>
      </c>
      <c r="BH254" s="191">
        <f>IF(N254="sníž. přenesená",J254,0)</f>
        <v>0</v>
      </c>
      <c r="BI254" s="191">
        <f>IF(N254="nulová",J254,0)</f>
        <v>0</v>
      </c>
      <c r="BJ254" s="17" t="s">
        <v>82</v>
      </c>
      <c r="BK254" s="191">
        <f>ROUND(I254*H254,2)</f>
        <v>0</v>
      </c>
      <c r="BL254" s="17" t="s">
        <v>129</v>
      </c>
      <c r="BM254" s="190" t="s">
        <v>247</v>
      </c>
    </row>
    <row r="255" spans="1:65" s="2" customFormat="1" ht="39">
      <c r="A255" s="34"/>
      <c r="B255" s="35"/>
      <c r="C255" s="36"/>
      <c r="D255" s="194" t="s">
        <v>141</v>
      </c>
      <c r="E255" s="36"/>
      <c r="F255" s="225" t="s">
        <v>248</v>
      </c>
      <c r="G255" s="36"/>
      <c r="H255" s="36"/>
      <c r="I255" s="226"/>
      <c r="J255" s="36"/>
      <c r="K255" s="36"/>
      <c r="L255" s="39"/>
      <c r="M255" s="227"/>
      <c r="N255" s="228"/>
      <c r="O255" s="71"/>
      <c r="P255" s="71"/>
      <c r="Q255" s="71"/>
      <c r="R255" s="71"/>
      <c r="S255" s="71"/>
      <c r="T255" s="72"/>
      <c r="U255" s="34"/>
      <c r="V255" s="34"/>
      <c r="W255" s="34"/>
      <c r="X255" s="34"/>
      <c r="Y255" s="34"/>
      <c r="Z255" s="34"/>
      <c r="AA255" s="34"/>
      <c r="AB255" s="34"/>
      <c r="AC255" s="34"/>
      <c r="AD255" s="34"/>
      <c r="AE255" s="34"/>
      <c r="AT255" s="17" t="s">
        <v>141</v>
      </c>
      <c r="AU255" s="17" t="s">
        <v>82</v>
      </c>
    </row>
    <row r="256" spans="1:65" s="12" customFormat="1" ht="11.25">
      <c r="B256" s="192"/>
      <c r="C256" s="193"/>
      <c r="D256" s="194" t="s">
        <v>131</v>
      </c>
      <c r="E256" s="195" t="s">
        <v>1</v>
      </c>
      <c r="F256" s="196" t="s">
        <v>642</v>
      </c>
      <c r="G256" s="193"/>
      <c r="H256" s="195" t="s">
        <v>1</v>
      </c>
      <c r="I256" s="197"/>
      <c r="J256" s="193"/>
      <c r="K256" s="193"/>
      <c r="L256" s="198"/>
      <c r="M256" s="199"/>
      <c r="N256" s="200"/>
      <c r="O256" s="200"/>
      <c r="P256" s="200"/>
      <c r="Q256" s="200"/>
      <c r="R256" s="200"/>
      <c r="S256" s="200"/>
      <c r="T256" s="201"/>
      <c r="AT256" s="202" t="s">
        <v>131</v>
      </c>
      <c r="AU256" s="202" t="s">
        <v>82</v>
      </c>
      <c r="AV256" s="12" t="s">
        <v>82</v>
      </c>
      <c r="AW256" s="12" t="s">
        <v>30</v>
      </c>
      <c r="AX256" s="12" t="s">
        <v>74</v>
      </c>
      <c r="AY256" s="202" t="s">
        <v>122</v>
      </c>
    </row>
    <row r="257" spans="1:65" s="13" customFormat="1" ht="11.25">
      <c r="B257" s="203"/>
      <c r="C257" s="204"/>
      <c r="D257" s="194" t="s">
        <v>131</v>
      </c>
      <c r="E257" s="205" t="s">
        <v>1</v>
      </c>
      <c r="F257" s="206" t="s">
        <v>695</v>
      </c>
      <c r="G257" s="204"/>
      <c r="H257" s="207">
        <v>49.845999999999997</v>
      </c>
      <c r="I257" s="208"/>
      <c r="J257" s="204"/>
      <c r="K257" s="204"/>
      <c r="L257" s="209"/>
      <c r="M257" s="210"/>
      <c r="N257" s="211"/>
      <c r="O257" s="211"/>
      <c r="P257" s="211"/>
      <c r="Q257" s="211"/>
      <c r="R257" s="211"/>
      <c r="S257" s="211"/>
      <c r="T257" s="212"/>
      <c r="AT257" s="213" t="s">
        <v>131</v>
      </c>
      <c r="AU257" s="213" t="s">
        <v>82</v>
      </c>
      <c r="AV257" s="13" t="s">
        <v>84</v>
      </c>
      <c r="AW257" s="13" t="s">
        <v>30</v>
      </c>
      <c r="AX257" s="13" t="s">
        <v>74</v>
      </c>
      <c r="AY257" s="213" t="s">
        <v>122</v>
      </c>
    </row>
    <row r="258" spans="1:65" s="14" customFormat="1" ht="11.25">
      <c r="B258" s="214"/>
      <c r="C258" s="215"/>
      <c r="D258" s="194" t="s">
        <v>131</v>
      </c>
      <c r="E258" s="216" t="s">
        <v>1</v>
      </c>
      <c r="F258" s="217" t="s">
        <v>134</v>
      </c>
      <c r="G258" s="215"/>
      <c r="H258" s="218">
        <v>49.845999999999997</v>
      </c>
      <c r="I258" s="219"/>
      <c r="J258" s="215"/>
      <c r="K258" s="215"/>
      <c r="L258" s="220"/>
      <c r="M258" s="221"/>
      <c r="N258" s="222"/>
      <c r="O258" s="222"/>
      <c r="P258" s="222"/>
      <c r="Q258" s="222"/>
      <c r="R258" s="222"/>
      <c r="S258" s="222"/>
      <c r="T258" s="223"/>
      <c r="AT258" s="224" t="s">
        <v>131</v>
      </c>
      <c r="AU258" s="224" t="s">
        <v>82</v>
      </c>
      <c r="AV258" s="14" t="s">
        <v>129</v>
      </c>
      <c r="AW258" s="14" t="s">
        <v>30</v>
      </c>
      <c r="AX258" s="14" t="s">
        <v>82</v>
      </c>
      <c r="AY258" s="224" t="s">
        <v>122</v>
      </c>
    </row>
    <row r="259" spans="1:65" s="2" customFormat="1" ht="16.5" customHeight="1">
      <c r="A259" s="34"/>
      <c r="B259" s="35"/>
      <c r="C259" s="240" t="s">
        <v>343</v>
      </c>
      <c r="D259" s="240" t="s">
        <v>221</v>
      </c>
      <c r="E259" s="241" t="s">
        <v>267</v>
      </c>
      <c r="F259" s="242" t="s">
        <v>268</v>
      </c>
      <c r="G259" s="243" t="s">
        <v>269</v>
      </c>
      <c r="H259" s="244">
        <v>0.49399999999999999</v>
      </c>
      <c r="I259" s="245"/>
      <c r="J259" s="246">
        <f>ROUND(I259*H259,2)</f>
        <v>0</v>
      </c>
      <c r="K259" s="242" t="s">
        <v>127</v>
      </c>
      <c r="L259" s="39"/>
      <c r="M259" s="247" t="s">
        <v>1</v>
      </c>
      <c r="N259" s="248" t="s">
        <v>39</v>
      </c>
      <c r="O259" s="71"/>
      <c r="P259" s="188">
        <f>O259*H259</f>
        <v>0</v>
      </c>
      <c r="Q259" s="188">
        <v>0</v>
      </c>
      <c r="R259" s="188">
        <f>Q259*H259</f>
        <v>0</v>
      </c>
      <c r="S259" s="188">
        <v>0</v>
      </c>
      <c r="T259" s="189">
        <f>S259*H259</f>
        <v>0</v>
      </c>
      <c r="U259" s="34"/>
      <c r="V259" s="34"/>
      <c r="W259" s="34"/>
      <c r="X259" s="34"/>
      <c r="Y259" s="34"/>
      <c r="Z259" s="34"/>
      <c r="AA259" s="34"/>
      <c r="AB259" s="34"/>
      <c r="AC259" s="34"/>
      <c r="AD259" s="34"/>
      <c r="AE259" s="34"/>
      <c r="AR259" s="190" t="s">
        <v>129</v>
      </c>
      <c r="AT259" s="190" t="s">
        <v>221</v>
      </c>
      <c r="AU259" s="190" t="s">
        <v>82</v>
      </c>
      <c r="AY259" s="17" t="s">
        <v>122</v>
      </c>
      <c r="BE259" s="191">
        <f>IF(N259="základní",J259,0)</f>
        <v>0</v>
      </c>
      <c r="BF259" s="191">
        <f>IF(N259="snížená",J259,0)</f>
        <v>0</v>
      </c>
      <c r="BG259" s="191">
        <f>IF(N259="zákl. přenesená",J259,0)</f>
        <v>0</v>
      </c>
      <c r="BH259" s="191">
        <f>IF(N259="sníž. přenesená",J259,0)</f>
        <v>0</v>
      </c>
      <c r="BI259" s="191">
        <f>IF(N259="nulová",J259,0)</f>
        <v>0</v>
      </c>
      <c r="BJ259" s="17" t="s">
        <v>82</v>
      </c>
      <c r="BK259" s="191">
        <f>ROUND(I259*H259,2)</f>
        <v>0</v>
      </c>
      <c r="BL259" s="17" t="s">
        <v>129</v>
      </c>
      <c r="BM259" s="190" t="s">
        <v>270</v>
      </c>
    </row>
    <row r="260" spans="1:65" s="2" customFormat="1" ht="39">
      <c r="A260" s="34"/>
      <c r="B260" s="35"/>
      <c r="C260" s="36"/>
      <c r="D260" s="194" t="s">
        <v>141</v>
      </c>
      <c r="E260" s="36"/>
      <c r="F260" s="225" t="s">
        <v>271</v>
      </c>
      <c r="G260" s="36"/>
      <c r="H260" s="36"/>
      <c r="I260" s="226"/>
      <c r="J260" s="36"/>
      <c r="K260" s="36"/>
      <c r="L260" s="39"/>
      <c r="M260" s="227"/>
      <c r="N260" s="228"/>
      <c r="O260" s="71"/>
      <c r="P260" s="71"/>
      <c r="Q260" s="71"/>
      <c r="R260" s="71"/>
      <c r="S260" s="71"/>
      <c r="T260" s="72"/>
      <c r="U260" s="34"/>
      <c r="V260" s="34"/>
      <c r="W260" s="34"/>
      <c r="X260" s="34"/>
      <c r="Y260" s="34"/>
      <c r="Z260" s="34"/>
      <c r="AA260" s="34"/>
      <c r="AB260" s="34"/>
      <c r="AC260" s="34"/>
      <c r="AD260" s="34"/>
      <c r="AE260" s="34"/>
      <c r="AT260" s="17" t="s">
        <v>141</v>
      </c>
      <c r="AU260" s="17" t="s">
        <v>82</v>
      </c>
    </row>
    <row r="261" spans="1:65" s="13" customFormat="1" ht="11.25">
      <c r="B261" s="203"/>
      <c r="C261" s="204"/>
      <c r="D261" s="194" t="s">
        <v>131</v>
      </c>
      <c r="E261" s="205" t="s">
        <v>1</v>
      </c>
      <c r="F261" s="206" t="s">
        <v>687</v>
      </c>
      <c r="G261" s="204"/>
      <c r="H261" s="207">
        <v>7.0000000000000001E-3</v>
      </c>
      <c r="I261" s="208"/>
      <c r="J261" s="204"/>
      <c r="K261" s="204"/>
      <c r="L261" s="209"/>
      <c r="M261" s="210"/>
      <c r="N261" s="211"/>
      <c r="O261" s="211"/>
      <c r="P261" s="211"/>
      <c r="Q261" s="211"/>
      <c r="R261" s="211"/>
      <c r="S261" s="211"/>
      <c r="T261" s="212"/>
      <c r="AT261" s="213" t="s">
        <v>131</v>
      </c>
      <c r="AU261" s="213" t="s">
        <v>82</v>
      </c>
      <c r="AV261" s="13" t="s">
        <v>84</v>
      </c>
      <c r="AW261" s="13" t="s">
        <v>30</v>
      </c>
      <c r="AX261" s="13" t="s">
        <v>74</v>
      </c>
      <c r="AY261" s="213" t="s">
        <v>122</v>
      </c>
    </row>
    <row r="262" spans="1:65" s="13" customFormat="1" ht="11.25">
      <c r="B262" s="203"/>
      <c r="C262" s="204"/>
      <c r="D262" s="194" t="s">
        <v>131</v>
      </c>
      <c r="E262" s="205" t="s">
        <v>1</v>
      </c>
      <c r="F262" s="206" t="s">
        <v>674</v>
      </c>
      <c r="G262" s="204"/>
      <c r="H262" s="207">
        <v>2.7E-2</v>
      </c>
      <c r="I262" s="208"/>
      <c r="J262" s="204"/>
      <c r="K262" s="204"/>
      <c r="L262" s="209"/>
      <c r="M262" s="210"/>
      <c r="N262" s="211"/>
      <c r="O262" s="211"/>
      <c r="P262" s="211"/>
      <c r="Q262" s="211"/>
      <c r="R262" s="211"/>
      <c r="S262" s="211"/>
      <c r="T262" s="212"/>
      <c r="AT262" s="213" t="s">
        <v>131</v>
      </c>
      <c r="AU262" s="213" t="s">
        <v>82</v>
      </c>
      <c r="AV262" s="13" t="s">
        <v>84</v>
      </c>
      <c r="AW262" s="13" t="s">
        <v>30</v>
      </c>
      <c r="AX262" s="13" t="s">
        <v>74</v>
      </c>
      <c r="AY262" s="213" t="s">
        <v>122</v>
      </c>
    </row>
    <row r="263" spans="1:65" s="13" customFormat="1" ht="11.25">
      <c r="B263" s="203"/>
      <c r="C263" s="204"/>
      <c r="D263" s="194" t="s">
        <v>131</v>
      </c>
      <c r="E263" s="205" t="s">
        <v>1</v>
      </c>
      <c r="F263" s="206" t="s">
        <v>675</v>
      </c>
      <c r="G263" s="204"/>
      <c r="H263" s="207">
        <v>0.31</v>
      </c>
      <c r="I263" s="208"/>
      <c r="J263" s="204"/>
      <c r="K263" s="204"/>
      <c r="L263" s="209"/>
      <c r="M263" s="210"/>
      <c r="N263" s="211"/>
      <c r="O263" s="211"/>
      <c r="P263" s="211"/>
      <c r="Q263" s="211"/>
      <c r="R263" s="211"/>
      <c r="S263" s="211"/>
      <c r="T263" s="212"/>
      <c r="AT263" s="213" t="s">
        <v>131</v>
      </c>
      <c r="AU263" s="213" t="s">
        <v>82</v>
      </c>
      <c r="AV263" s="13" t="s">
        <v>84</v>
      </c>
      <c r="AW263" s="13" t="s">
        <v>30</v>
      </c>
      <c r="AX263" s="13" t="s">
        <v>74</v>
      </c>
      <c r="AY263" s="213" t="s">
        <v>122</v>
      </c>
    </row>
    <row r="264" spans="1:65" s="12" customFormat="1" ht="11.25">
      <c r="B264" s="192"/>
      <c r="C264" s="193"/>
      <c r="D264" s="194" t="s">
        <v>131</v>
      </c>
      <c r="E264" s="195" t="s">
        <v>1</v>
      </c>
      <c r="F264" s="196" t="s">
        <v>693</v>
      </c>
      <c r="G264" s="193"/>
      <c r="H264" s="195" t="s">
        <v>1</v>
      </c>
      <c r="I264" s="197"/>
      <c r="J264" s="193"/>
      <c r="K264" s="193"/>
      <c r="L264" s="198"/>
      <c r="M264" s="199"/>
      <c r="N264" s="200"/>
      <c r="O264" s="200"/>
      <c r="P264" s="200"/>
      <c r="Q264" s="200"/>
      <c r="R264" s="200"/>
      <c r="S264" s="200"/>
      <c r="T264" s="201"/>
      <c r="AT264" s="202" t="s">
        <v>131</v>
      </c>
      <c r="AU264" s="202" t="s">
        <v>82</v>
      </c>
      <c r="AV264" s="12" t="s">
        <v>82</v>
      </c>
      <c r="AW264" s="12" t="s">
        <v>30</v>
      </c>
      <c r="AX264" s="12" t="s">
        <v>74</v>
      </c>
      <c r="AY264" s="202" t="s">
        <v>122</v>
      </c>
    </row>
    <row r="265" spans="1:65" s="13" customFormat="1" ht="11.25">
      <c r="B265" s="203"/>
      <c r="C265" s="204"/>
      <c r="D265" s="194" t="s">
        <v>131</v>
      </c>
      <c r="E265" s="205" t="s">
        <v>1</v>
      </c>
      <c r="F265" s="206" t="s">
        <v>694</v>
      </c>
      <c r="G265" s="204"/>
      <c r="H265" s="207">
        <v>0.15</v>
      </c>
      <c r="I265" s="208"/>
      <c r="J265" s="204"/>
      <c r="K265" s="204"/>
      <c r="L265" s="209"/>
      <c r="M265" s="210"/>
      <c r="N265" s="211"/>
      <c r="O265" s="211"/>
      <c r="P265" s="211"/>
      <c r="Q265" s="211"/>
      <c r="R265" s="211"/>
      <c r="S265" s="211"/>
      <c r="T265" s="212"/>
      <c r="AT265" s="213" t="s">
        <v>131</v>
      </c>
      <c r="AU265" s="213" t="s">
        <v>82</v>
      </c>
      <c r="AV265" s="13" t="s">
        <v>84</v>
      </c>
      <c r="AW265" s="13" t="s">
        <v>30</v>
      </c>
      <c r="AX265" s="13" t="s">
        <v>74</v>
      </c>
      <c r="AY265" s="213" t="s">
        <v>122</v>
      </c>
    </row>
    <row r="266" spans="1:65" s="14" customFormat="1" ht="11.25">
      <c r="B266" s="214"/>
      <c r="C266" s="215"/>
      <c r="D266" s="194" t="s">
        <v>131</v>
      </c>
      <c r="E266" s="216" t="s">
        <v>1</v>
      </c>
      <c r="F266" s="217" t="s">
        <v>134</v>
      </c>
      <c r="G266" s="215"/>
      <c r="H266" s="218">
        <v>0.49399999999999999</v>
      </c>
      <c r="I266" s="219"/>
      <c r="J266" s="215"/>
      <c r="K266" s="215"/>
      <c r="L266" s="220"/>
      <c r="M266" s="221"/>
      <c r="N266" s="222"/>
      <c r="O266" s="222"/>
      <c r="P266" s="222"/>
      <c r="Q266" s="222"/>
      <c r="R266" s="222"/>
      <c r="S266" s="222"/>
      <c r="T266" s="223"/>
      <c r="AT266" s="224" t="s">
        <v>131</v>
      </c>
      <c r="AU266" s="224" t="s">
        <v>82</v>
      </c>
      <c r="AV266" s="14" t="s">
        <v>129</v>
      </c>
      <c r="AW266" s="14" t="s">
        <v>30</v>
      </c>
      <c r="AX266" s="14" t="s">
        <v>82</v>
      </c>
      <c r="AY266" s="224" t="s">
        <v>122</v>
      </c>
    </row>
    <row r="267" spans="1:65" s="2" customFormat="1" ht="16.5" customHeight="1">
      <c r="A267" s="34"/>
      <c r="B267" s="35"/>
      <c r="C267" s="240" t="s">
        <v>354</v>
      </c>
      <c r="D267" s="240" t="s">
        <v>221</v>
      </c>
      <c r="E267" s="241" t="s">
        <v>279</v>
      </c>
      <c r="F267" s="242" t="s">
        <v>280</v>
      </c>
      <c r="G267" s="243" t="s">
        <v>246</v>
      </c>
      <c r="H267" s="244">
        <v>49.845999999999997</v>
      </c>
      <c r="I267" s="245"/>
      <c r="J267" s="246">
        <f>ROUND(I267*H267,2)</f>
        <v>0</v>
      </c>
      <c r="K267" s="242" t="s">
        <v>127</v>
      </c>
      <c r="L267" s="39"/>
      <c r="M267" s="247" t="s">
        <v>1</v>
      </c>
      <c r="N267" s="248" t="s">
        <v>39</v>
      </c>
      <c r="O267" s="71"/>
      <c r="P267" s="188">
        <f>O267*H267</f>
        <v>0</v>
      </c>
      <c r="Q267" s="188">
        <v>0</v>
      </c>
      <c r="R267" s="188">
        <f>Q267*H267</f>
        <v>0</v>
      </c>
      <c r="S267" s="188">
        <v>0</v>
      </c>
      <c r="T267" s="189">
        <f>S267*H267</f>
        <v>0</v>
      </c>
      <c r="U267" s="34"/>
      <c r="V267" s="34"/>
      <c r="W267" s="34"/>
      <c r="X267" s="34"/>
      <c r="Y267" s="34"/>
      <c r="Z267" s="34"/>
      <c r="AA267" s="34"/>
      <c r="AB267" s="34"/>
      <c r="AC267" s="34"/>
      <c r="AD267" s="34"/>
      <c r="AE267" s="34"/>
      <c r="AR267" s="190" t="s">
        <v>129</v>
      </c>
      <c r="AT267" s="190" t="s">
        <v>221</v>
      </c>
      <c r="AU267" s="190" t="s">
        <v>82</v>
      </c>
      <c r="AY267" s="17" t="s">
        <v>122</v>
      </c>
      <c r="BE267" s="191">
        <f>IF(N267="základní",J267,0)</f>
        <v>0</v>
      </c>
      <c r="BF267" s="191">
        <f>IF(N267="snížená",J267,0)</f>
        <v>0</v>
      </c>
      <c r="BG267" s="191">
        <f>IF(N267="zákl. přenesená",J267,0)</f>
        <v>0</v>
      </c>
      <c r="BH267" s="191">
        <f>IF(N267="sníž. přenesená",J267,0)</f>
        <v>0</v>
      </c>
      <c r="BI267" s="191">
        <f>IF(N267="nulová",J267,0)</f>
        <v>0</v>
      </c>
      <c r="BJ267" s="17" t="s">
        <v>82</v>
      </c>
      <c r="BK267" s="191">
        <f>ROUND(I267*H267,2)</f>
        <v>0</v>
      </c>
      <c r="BL267" s="17" t="s">
        <v>129</v>
      </c>
      <c r="BM267" s="190" t="s">
        <v>281</v>
      </c>
    </row>
    <row r="268" spans="1:65" s="2" customFormat="1" ht="39">
      <c r="A268" s="34"/>
      <c r="B268" s="35"/>
      <c r="C268" s="36"/>
      <c r="D268" s="194" t="s">
        <v>141</v>
      </c>
      <c r="E268" s="36"/>
      <c r="F268" s="225" t="s">
        <v>282</v>
      </c>
      <c r="G268" s="36"/>
      <c r="H268" s="36"/>
      <c r="I268" s="226"/>
      <c r="J268" s="36"/>
      <c r="K268" s="36"/>
      <c r="L268" s="39"/>
      <c r="M268" s="227"/>
      <c r="N268" s="228"/>
      <c r="O268" s="71"/>
      <c r="P268" s="71"/>
      <c r="Q268" s="71"/>
      <c r="R268" s="71"/>
      <c r="S268" s="71"/>
      <c r="T268" s="72"/>
      <c r="U268" s="34"/>
      <c r="V268" s="34"/>
      <c r="W268" s="34"/>
      <c r="X268" s="34"/>
      <c r="Y268" s="34"/>
      <c r="Z268" s="34"/>
      <c r="AA268" s="34"/>
      <c r="AB268" s="34"/>
      <c r="AC268" s="34"/>
      <c r="AD268" s="34"/>
      <c r="AE268" s="34"/>
      <c r="AT268" s="17" t="s">
        <v>141</v>
      </c>
      <c r="AU268" s="17" t="s">
        <v>82</v>
      </c>
    </row>
    <row r="269" spans="1:65" s="12" customFormat="1" ht="11.25">
      <c r="B269" s="192"/>
      <c r="C269" s="193"/>
      <c r="D269" s="194" t="s">
        <v>131</v>
      </c>
      <c r="E269" s="195" t="s">
        <v>1</v>
      </c>
      <c r="F269" s="196" t="s">
        <v>642</v>
      </c>
      <c r="G269" s="193"/>
      <c r="H269" s="195" t="s">
        <v>1</v>
      </c>
      <c r="I269" s="197"/>
      <c r="J269" s="193"/>
      <c r="K269" s="193"/>
      <c r="L269" s="198"/>
      <c r="M269" s="199"/>
      <c r="N269" s="200"/>
      <c r="O269" s="200"/>
      <c r="P269" s="200"/>
      <c r="Q269" s="200"/>
      <c r="R269" s="200"/>
      <c r="S269" s="200"/>
      <c r="T269" s="201"/>
      <c r="AT269" s="202" t="s">
        <v>131</v>
      </c>
      <c r="AU269" s="202" t="s">
        <v>82</v>
      </c>
      <c r="AV269" s="12" t="s">
        <v>82</v>
      </c>
      <c r="AW269" s="12" t="s">
        <v>30</v>
      </c>
      <c r="AX269" s="12" t="s">
        <v>74</v>
      </c>
      <c r="AY269" s="202" t="s">
        <v>122</v>
      </c>
    </row>
    <row r="270" spans="1:65" s="13" customFormat="1" ht="11.25">
      <c r="B270" s="203"/>
      <c r="C270" s="204"/>
      <c r="D270" s="194" t="s">
        <v>131</v>
      </c>
      <c r="E270" s="205" t="s">
        <v>1</v>
      </c>
      <c r="F270" s="206" t="s">
        <v>695</v>
      </c>
      <c r="G270" s="204"/>
      <c r="H270" s="207">
        <v>49.845999999999997</v>
      </c>
      <c r="I270" s="208"/>
      <c r="J270" s="204"/>
      <c r="K270" s="204"/>
      <c r="L270" s="209"/>
      <c r="M270" s="210"/>
      <c r="N270" s="211"/>
      <c r="O270" s="211"/>
      <c r="P270" s="211"/>
      <c r="Q270" s="211"/>
      <c r="R270" s="211"/>
      <c r="S270" s="211"/>
      <c r="T270" s="212"/>
      <c r="AT270" s="213" t="s">
        <v>131</v>
      </c>
      <c r="AU270" s="213" t="s">
        <v>82</v>
      </c>
      <c r="AV270" s="13" t="s">
        <v>84</v>
      </c>
      <c r="AW270" s="13" t="s">
        <v>30</v>
      </c>
      <c r="AX270" s="13" t="s">
        <v>74</v>
      </c>
      <c r="AY270" s="213" t="s">
        <v>122</v>
      </c>
    </row>
    <row r="271" spans="1:65" s="14" customFormat="1" ht="11.25">
      <c r="B271" s="214"/>
      <c r="C271" s="215"/>
      <c r="D271" s="194" t="s">
        <v>131</v>
      </c>
      <c r="E271" s="216" t="s">
        <v>1</v>
      </c>
      <c r="F271" s="217" t="s">
        <v>134</v>
      </c>
      <c r="G271" s="215"/>
      <c r="H271" s="218">
        <v>49.845999999999997</v>
      </c>
      <c r="I271" s="219"/>
      <c r="J271" s="215"/>
      <c r="K271" s="215"/>
      <c r="L271" s="220"/>
      <c r="M271" s="221"/>
      <c r="N271" s="222"/>
      <c r="O271" s="222"/>
      <c r="P271" s="222"/>
      <c r="Q271" s="222"/>
      <c r="R271" s="222"/>
      <c r="S271" s="222"/>
      <c r="T271" s="223"/>
      <c r="AT271" s="224" t="s">
        <v>131</v>
      </c>
      <c r="AU271" s="224" t="s">
        <v>82</v>
      </c>
      <c r="AV271" s="14" t="s">
        <v>129</v>
      </c>
      <c r="AW271" s="14" t="s">
        <v>30</v>
      </c>
      <c r="AX271" s="14" t="s">
        <v>82</v>
      </c>
      <c r="AY271" s="224" t="s">
        <v>122</v>
      </c>
    </row>
    <row r="272" spans="1:65" s="2" customFormat="1" ht="16.5" customHeight="1">
      <c r="A272" s="34"/>
      <c r="B272" s="35"/>
      <c r="C272" s="240" t="s">
        <v>366</v>
      </c>
      <c r="D272" s="240" t="s">
        <v>221</v>
      </c>
      <c r="E272" s="241" t="s">
        <v>389</v>
      </c>
      <c r="F272" s="242" t="s">
        <v>390</v>
      </c>
      <c r="G272" s="243" t="s">
        <v>126</v>
      </c>
      <c r="H272" s="244">
        <v>62</v>
      </c>
      <c r="I272" s="245"/>
      <c r="J272" s="246">
        <f>ROUND(I272*H272,2)</f>
        <v>0</v>
      </c>
      <c r="K272" s="242" t="s">
        <v>127</v>
      </c>
      <c r="L272" s="39"/>
      <c r="M272" s="247" t="s">
        <v>1</v>
      </c>
      <c r="N272" s="248" t="s">
        <v>39</v>
      </c>
      <c r="O272" s="71"/>
      <c r="P272" s="188">
        <f>O272*H272</f>
        <v>0</v>
      </c>
      <c r="Q272" s="188">
        <v>0</v>
      </c>
      <c r="R272" s="188">
        <f>Q272*H272</f>
        <v>0</v>
      </c>
      <c r="S272" s="188">
        <v>0</v>
      </c>
      <c r="T272" s="189">
        <f>S272*H272</f>
        <v>0</v>
      </c>
      <c r="U272" s="34"/>
      <c r="V272" s="34"/>
      <c r="W272" s="34"/>
      <c r="X272" s="34"/>
      <c r="Y272" s="34"/>
      <c r="Z272" s="34"/>
      <c r="AA272" s="34"/>
      <c r="AB272" s="34"/>
      <c r="AC272" s="34"/>
      <c r="AD272" s="34"/>
      <c r="AE272" s="34"/>
      <c r="AR272" s="190" t="s">
        <v>129</v>
      </c>
      <c r="AT272" s="190" t="s">
        <v>221</v>
      </c>
      <c r="AU272" s="190" t="s">
        <v>82</v>
      </c>
      <c r="AY272" s="17" t="s">
        <v>122</v>
      </c>
      <c r="BE272" s="191">
        <f>IF(N272="základní",J272,0)</f>
        <v>0</v>
      </c>
      <c r="BF272" s="191">
        <f>IF(N272="snížená",J272,0)</f>
        <v>0</v>
      </c>
      <c r="BG272" s="191">
        <f>IF(N272="zákl. přenesená",J272,0)</f>
        <v>0</v>
      </c>
      <c r="BH272" s="191">
        <f>IF(N272="sníž. přenesená",J272,0)</f>
        <v>0</v>
      </c>
      <c r="BI272" s="191">
        <f>IF(N272="nulová",J272,0)</f>
        <v>0</v>
      </c>
      <c r="BJ272" s="17" t="s">
        <v>82</v>
      </c>
      <c r="BK272" s="191">
        <f>ROUND(I272*H272,2)</f>
        <v>0</v>
      </c>
      <c r="BL272" s="17" t="s">
        <v>129</v>
      </c>
      <c r="BM272" s="190" t="s">
        <v>391</v>
      </c>
    </row>
    <row r="273" spans="1:65" s="2" customFormat="1" ht="29.25">
      <c r="A273" s="34"/>
      <c r="B273" s="35"/>
      <c r="C273" s="36"/>
      <c r="D273" s="194" t="s">
        <v>141</v>
      </c>
      <c r="E273" s="36"/>
      <c r="F273" s="225" t="s">
        <v>392</v>
      </c>
      <c r="G273" s="36"/>
      <c r="H273" s="36"/>
      <c r="I273" s="226"/>
      <c r="J273" s="36"/>
      <c r="K273" s="36"/>
      <c r="L273" s="39"/>
      <c r="M273" s="227"/>
      <c r="N273" s="228"/>
      <c r="O273" s="71"/>
      <c r="P273" s="71"/>
      <c r="Q273" s="71"/>
      <c r="R273" s="71"/>
      <c r="S273" s="71"/>
      <c r="T273" s="72"/>
      <c r="U273" s="34"/>
      <c r="V273" s="34"/>
      <c r="W273" s="34"/>
      <c r="X273" s="34"/>
      <c r="Y273" s="34"/>
      <c r="Z273" s="34"/>
      <c r="AA273" s="34"/>
      <c r="AB273" s="34"/>
      <c r="AC273" s="34"/>
      <c r="AD273" s="34"/>
      <c r="AE273" s="34"/>
      <c r="AT273" s="17" t="s">
        <v>141</v>
      </c>
      <c r="AU273" s="17" t="s">
        <v>82</v>
      </c>
    </row>
    <row r="274" spans="1:65" s="13" customFormat="1" ht="11.25">
      <c r="B274" s="203"/>
      <c r="C274" s="204"/>
      <c r="D274" s="194" t="s">
        <v>131</v>
      </c>
      <c r="E274" s="205" t="s">
        <v>1</v>
      </c>
      <c r="F274" s="206" t="s">
        <v>396</v>
      </c>
      <c r="G274" s="204"/>
      <c r="H274" s="207">
        <v>40</v>
      </c>
      <c r="I274" s="208"/>
      <c r="J274" s="204"/>
      <c r="K274" s="204"/>
      <c r="L274" s="209"/>
      <c r="M274" s="210"/>
      <c r="N274" s="211"/>
      <c r="O274" s="211"/>
      <c r="P274" s="211"/>
      <c r="Q274" s="211"/>
      <c r="R274" s="211"/>
      <c r="S274" s="211"/>
      <c r="T274" s="212"/>
      <c r="AT274" s="213" t="s">
        <v>131</v>
      </c>
      <c r="AU274" s="213" t="s">
        <v>82</v>
      </c>
      <c r="AV274" s="13" t="s">
        <v>84</v>
      </c>
      <c r="AW274" s="13" t="s">
        <v>30</v>
      </c>
      <c r="AX274" s="13" t="s">
        <v>74</v>
      </c>
      <c r="AY274" s="213" t="s">
        <v>122</v>
      </c>
    </row>
    <row r="275" spans="1:65" s="12" customFormat="1" ht="11.25">
      <c r="B275" s="192"/>
      <c r="C275" s="193"/>
      <c r="D275" s="194" t="s">
        <v>131</v>
      </c>
      <c r="E275" s="195" t="s">
        <v>1</v>
      </c>
      <c r="F275" s="196" t="s">
        <v>393</v>
      </c>
      <c r="G275" s="193"/>
      <c r="H275" s="195" t="s">
        <v>1</v>
      </c>
      <c r="I275" s="197"/>
      <c r="J275" s="193"/>
      <c r="K275" s="193"/>
      <c r="L275" s="198"/>
      <c r="M275" s="199"/>
      <c r="N275" s="200"/>
      <c r="O275" s="200"/>
      <c r="P275" s="200"/>
      <c r="Q275" s="200"/>
      <c r="R275" s="200"/>
      <c r="S275" s="200"/>
      <c r="T275" s="201"/>
      <c r="AT275" s="202" t="s">
        <v>131</v>
      </c>
      <c r="AU275" s="202" t="s">
        <v>82</v>
      </c>
      <c r="AV275" s="12" t="s">
        <v>82</v>
      </c>
      <c r="AW275" s="12" t="s">
        <v>30</v>
      </c>
      <c r="AX275" s="12" t="s">
        <v>74</v>
      </c>
      <c r="AY275" s="202" t="s">
        <v>122</v>
      </c>
    </row>
    <row r="276" spans="1:65" s="12" customFormat="1" ht="11.25">
      <c r="B276" s="192"/>
      <c r="C276" s="193"/>
      <c r="D276" s="194" t="s">
        <v>131</v>
      </c>
      <c r="E276" s="195" t="s">
        <v>1</v>
      </c>
      <c r="F276" s="196" t="s">
        <v>642</v>
      </c>
      <c r="G276" s="193"/>
      <c r="H276" s="195" t="s">
        <v>1</v>
      </c>
      <c r="I276" s="197"/>
      <c r="J276" s="193"/>
      <c r="K276" s="193"/>
      <c r="L276" s="198"/>
      <c r="M276" s="199"/>
      <c r="N276" s="200"/>
      <c r="O276" s="200"/>
      <c r="P276" s="200"/>
      <c r="Q276" s="200"/>
      <c r="R276" s="200"/>
      <c r="S276" s="200"/>
      <c r="T276" s="201"/>
      <c r="AT276" s="202" t="s">
        <v>131</v>
      </c>
      <c r="AU276" s="202" t="s">
        <v>82</v>
      </c>
      <c r="AV276" s="12" t="s">
        <v>82</v>
      </c>
      <c r="AW276" s="12" t="s">
        <v>30</v>
      </c>
      <c r="AX276" s="12" t="s">
        <v>74</v>
      </c>
      <c r="AY276" s="202" t="s">
        <v>122</v>
      </c>
    </row>
    <row r="277" spans="1:65" s="13" customFormat="1" ht="11.25">
      <c r="B277" s="203"/>
      <c r="C277" s="204"/>
      <c r="D277" s="194" t="s">
        <v>131</v>
      </c>
      <c r="E277" s="205" t="s">
        <v>1</v>
      </c>
      <c r="F277" s="206" t="s">
        <v>336</v>
      </c>
      <c r="G277" s="204"/>
      <c r="H277" s="207">
        <v>22</v>
      </c>
      <c r="I277" s="208"/>
      <c r="J277" s="204"/>
      <c r="K277" s="204"/>
      <c r="L277" s="209"/>
      <c r="M277" s="210"/>
      <c r="N277" s="211"/>
      <c r="O277" s="211"/>
      <c r="P277" s="211"/>
      <c r="Q277" s="211"/>
      <c r="R277" s="211"/>
      <c r="S277" s="211"/>
      <c r="T277" s="212"/>
      <c r="AT277" s="213" t="s">
        <v>131</v>
      </c>
      <c r="AU277" s="213" t="s">
        <v>82</v>
      </c>
      <c r="AV277" s="13" t="s">
        <v>84</v>
      </c>
      <c r="AW277" s="13" t="s">
        <v>30</v>
      </c>
      <c r="AX277" s="13" t="s">
        <v>74</v>
      </c>
      <c r="AY277" s="213" t="s">
        <v>122</v>
      </c>
    </row>
    <row r="278" spans="1:65" s="14" customFormat="1" ht="11.25">
      <c r="B278" s="214"/>
      <c r="C278" s="215"/>
      <c r="D278" s="194" t="s">
        <v>131</v>
      </c>
      <c r="E278" s="216" t="s">
        <v>1</v>
      </c>
      <c r="F278" s="217" t="s">
        <v>134</v>
      </c>
      <c r="G278" s="215"/>
      <c r="H278" s="218">
        <v>62</v>
      </c>
      <c r="I278" s="219"/>
      <c r="J278" s="215"/>
      <c r="K278" s="215"/>
      <c r="L278" s="220"/>
      <c r="M278" s="221"/>
      <c r="N278" s="222"/>
      <c r="O278" s="222"/>
      <c r="P278" s="222"/>
      <c r="Q278" s="222"/>
      <c r="R278" s="222"/>
      <c r="S278" s="222"/>
      <c r="T278" s="223"/>
      <c r="AT278" s="224" t="s">
        <v>131</v>
      </c>
      <c r="AU278" s="224" t="s">
        <v>82</v>
      </c>
      <c r="AV278" s="14" t="s">
        <v>129</v>
      </c>
      <c r="AW278" s="14" t="s">
        <v>30</v>
      </c>
      <c r="AX278" s="14" t="s">
        <v>82</v>
      </c>
      <c r="AY278" s="224" t="s">
        <v>122</v>
      </c>
    </row>
    <row r="279" spans="1:65" s="2" customFormat="1" ht="24.2" customHeight="1">
      <c r="A279" s="34"/>
      <c r="B279" s="35"/>
      <c r="C279" s="240" t="s">
        <v>376</v>
      </c>
      <c r="D279" s="240" t="s">
        <v>221</v>
      </c>
      <c r="E279" s="241" t="s">
        <v>700</v>
      </c>
      <c r="F279" s="242" t="s">
        <v>701</v>
      </c>
      <c r="G279" s="243" t="s">
        <v>126</v>
      </c>
      <c r="H279" s="244">
        <v>6</v>
      </c>
      <c r="I279" s="245"/>
      <c r="J279" s="246">
        <f>ROUND(I279*H279,2)</f>
        <v>0</v>
      </c>
      <c r="K279" s="242" t="s">
        <v>127</v>
      </c>
      <c r="L279" s="39"/>
      <c r="M279" s="247" t="s">
        <v>1</v>
      </c>
      <c r="N279" s="248" t="s">
        <v>39</v>
      </c>
      <c r="O279" s="71"/>
      <c r="P279" s="188">
        <f>O279*H279</f>
        <v>0</v>
      </c>
      <c r="Q279" s="188">
        <v>0</v>
      </c>
      <c r="R279" s="188">
        <f>Q279*H279</f>
        <v>0</v>
      </c>
      <c r="S279" s="188">
        <v>0</v>
      </c>
      <c r="T279" s="189">
        <f>S279*H279</f>
        <v>0</v>
      </c>
      <c r="U279" s="34"/>
      <c r="V279" s="34"/>
      <c r="W279" s="34"/>
      <c r="X279" s="34"/>
      <c r="Y279" s="34"/>
      <c r="Z279" s="34"/>
      <c r="AA279" s="34"/>
      <c r="AB279" s="34"/>
      <c r="AC279" s="34"/>
      <c r="AD279" s="34"/>
      <c r="AE279" s="34"/>
      <c r="AR279" s="190" t="s">
        <v>129</v>
      </c>
      <c r="AT279" s="190" t="s">
        <v>221</v>
      </c>
      <c r="AU279" s="190" t="s">
        <v>82</v>
      </c>
      <c r="AY279" s="17" t="s">
        <v>122</v>
      </c>
      <c r="BE279" s="191">
        <f>IF(N279="základní",J279,0)</f>
        <v>0</v>
      </c>
      <c r="BF279" s="191">
        <f>IF(N279="snížená",J279,0)</f>
        <v>0</v>
      </c>
      <c r="BG279" s="191">
        <f>IF(N279="zákl. přenesená",J279,0)</f>
        <v>0</v>
      </c>
      <c r="BH279" s="191">
        <f>IF(N279="sníž. přenesená",J279,0)</f>
        <v>0</v>
      </c>
      <c r="BI279" s="191">
        <f>IF(N279="nulová",J279,0)</f>
        <v>0</v>
      </c>
      <c r="BJ279" s="17" t="s">
        <v>82</v>
      </c>
      <c r="BK279" s="191">
        <f>ROUND(I279*H279,2)</f>
        <v>0</v>
      </c>
      <c r="BL279" s="17" t="s">
        <v>129</v>
      </c>
      <c r="BM279" s="190" t="s">
        <v>702</v>
      </c>
    </row>
    <row r="280" spans="1:65" s="2" customFormat="1" ht="29.25">
      <c r="A280" s="34"/>
      <c r="B280" s="35"/>
      <c r="C280" s="36"/>
      <c r="D280" s="194" t="s">
        <v>141</v>
      </c>
      <c r="E280" s="36"/>
      <c r="F280" s="225" t="s">
        <v>703</v>
      </c>
      <c r="G280" s="36"/>
      <c r="H280" s="36"/>
      <c r="I280" s="226"/>
      <c r="J280" s="36"/>
      <c r="K280" s="36"/>
      <c r="L280" s="39"/>
      <c r="M280" s="227"/>
      <c r="N280" s="228"/>
      <c r="O280" s="71"/>
      <c r="P280" s="71"/>
      <c r="Q280" s="71"/>
      <c r="R280" s="71"/>
      <c r="S280" s="71"/>
      <c r="T280" s="72"/>
      <c r="U280" s="34"/>
      <c r="V280" s="34"/>
      <c r="W280" s="34"/>
      <c r="X280" s="34"/>
      <c r="Y280" s="34"/>
      <c r="Z280" s="34"/>
      <c r="AA280" s="34"/>
      <c r="AB280" s="34"/>
      <c r="AC280" s="34"/>
      <c r="AD280" s="34"/>
      <c r="AE280" s="34"/>
      <c r="AT280" s="17" t="s">
        <v>141</v>
      </c>
      <c r="AU280" s="17" t="s">
        <v>82</v>
      </c>
    </row>
    <row r="281" spans="1:65" s="13" customFormat="1" ht="11.25">
      <c r="B281" s="203"/>
      <c r="C281" s="204"/>
      <c r="D281" s="194" t="s">
        <v>131</v>
      </c>
      <c r="E281" s="205" t="s">
        <v>1</v>
      </c>
      <c r="F281" s="206" t="s">
        <v>158</v>
      </c>
      <c r="G281" s="204"/>
      <c r="H281" s="207">
        <v>6</v>
      </c>
      <c r="I281" s="208"/>
      <c r="J281" s="204"/>
      <c r="K281" s="204"/>
      <c r="L281" s="209"/>
      <c r="M281" s="210"/>
      <c r="N281" s="211"/>
      <c r="O281" s="211"/>
      <c r="P281" s="211"/>
      <c r="Q281" s="211"/>
      <c r="R281" s="211"/>
      <c r="S281" s="211"/>
      <c r="T281" s="212"/>
      <c r="AT281" s="213" t="s">
        <v>131</v>
      </c>
      <c r="AU281" s="213" t="s">
        <v>82</v>
      </c>
      <c r="AV281" s="13" t="s">
        <v>84</v>
      </c>
      <c r="AW281" s="13" t="s">
        <v>30</v>
      </c>
      <c r="AX281" s="13" t="s">
        <v>74</v>
      </c>
      <c r="AY281" s="213" t="s">
        <v>122</v>
      </c>
    </row>
    <row r="282" spans="1:65" s="14" customFormat="1" ht="11.25">
      <c r="B282" s="214"/>
      <c r="C282" s="215"/>
      <c r="D282" s="194" t="s">
        <v>131</v>
      </c>
      <c r="E282" s="216" t="s">
        <v>1</v>
      </c>
      <c r="F282" s="217" t="s">
        <v>134</v>
      </c>
      <c r="G282" s="215"/>
      <c r="H282" s="218">
        <v>6</v>
      </c>
      <c r="I282" s="219"/>
      <c r="J282" s="215"/>
      <c r="K282" s="215"/>
      <c r="L282" s="220"/>
      <c r="M282" s="221"/>
      <c r="N282" s="222"/>
      <c r="O282" s="222"/>
      <c r="P282" s="222"/>
      <c r="Q282" s="222"/>
      <c r="R282" s="222"/>
      <c r="S282" s="222"/>
      <c r="T282" s="223"/>
      <c r="AT282" s="224" t="s">
        <v>131</v>
      </c>
      <c r="AU282" s="224" t="s">
        <v>82</v>
      </c>
      <c r="AV282" s="14" t="s">
        <v>129</v>
      </c>
      <c r="AW282" s="14" t="s">
        <v>30</v>
      </c>
      <c r="AX282" s="14" t="s">
        <v>82</v>
      </c>
      <c r="AY282" s="224" t="s">
        <v>122</v>
      </c>
    </row>
    <row r="283" spans="1:65" s="2" customFormat="1" ht="24.2" customHeight="1">
      <c r="A283" s="34"/>
      <c r="B283" s="35"/>
      <c r="C283" s="240" t="s">
        <v>382</v>
      </c>
      <c r="D283" s="240" t="s">
        <v>221</v>
      </c>
      <c r="E283" s="241" t="s">
        <v>291</v>
      </c>
      <c r="F283" s="242" t="s">
        <v>292</v>
      </c>
      <c r="G283" s="243" t="s">
        <v>293</v>
      </c>
      <c r="H283" s="244">
        <v>32</v>
      </c>
      <c r="I283" s="245"/>
      <c r="J283" s="246">
        <f>ROUND(I283*H283,2)</f>
        <v>0</v>
      </c>
      <c r="K283" s="242" t="s">
        <v>127</v>
      </c>
      <c r="L283" s="39"/>
      <c r="M283" s="247" t="s">
        <v>1</v>
      </c>
      <c r="N283" s="248" t="s">
        <v>39</v>
      </c>
      <c r="O283" s="71"/>
      <c r="P283" s="188">
        <f>O283*H283</f>
        <v>0</v>
      </c>
      <c r="Q283" s="188">
        <v>0</v>
      </c>
      <c r="R283" s="188">
        <f>Q283*H283</f>
        <v>0</v>
      </c>
      <c r="S283" s="188">
        <v>0</v>
      </c>
      <c r="T283" s="189">
        <f>S283*H283</f>
        <v>0</v>
      </c>
      <c r="U283" s="34"/>
      <c r="V283" s="34"/>
      <c r="W283" s="34"/>
      <c r="X283" s="34"/>
      <c r="Y283" s="34"/>
      <c r="Z283" s="34"/>
      <c r="AA283" s="34"/>
      <c r="AB283" s="34"/>
      <c r="AC283" s="34"/>
      <c r="AD283" s="34"/>
      <c r="AE283" s="34"/>
      <c r="AR283" s="190" t="s">
        <v>129</v>
      </c>
      <c r="AT283" s="190" t="s">
        <v>221</v>
      </c>
      <c r="AU283" s="190" t="s">
        <v>82</v>
      </c>
      <c r="AY283" s="17" t="s">
        <v>122</v>
      </c>
      <c r="BE283" s="191">
        <f>IF(N283="základní",J283,0)</f>
        <v>0</v>
      </c>
      <c r="BF283" s="191">
        <f>IF(N283="snížená",J283,0)</f>
        <v>0</v>
      </c>
      <c r="BG283" s="191">
        <f>IF(N283="zákl. přenesená",J283,0)</f>
        <v>0</v>
      </c>
      <c r="BH283" s="191">
        <f>IF(N283="sníž. přenesená",J283,0)</f>
        <v>0</v>
      </c>
      <c r="BI283" s="191">
        <f>IF(N283="nulová",J283,0)</f>
        <v>0</v>
      </c>
      <c r="BJ283" s="17" t="s">
        <v>82</v>
      </c>
      <c r="BK283" s="191">
        <f>ROUND(I283*H283,2)</f>
        <v>0</v>
      </c>
      <c r="BL283" s="17" t="s">
        <v>129</v>
      </c>
      <c r="BM283" s="190" t="s">
        <v>294</v>
      </c>
    </row>
    <row r="284" spans="1:65" s="2" customFormat="1" ht="68.25">
      <c r="A284" s="34"/>
      <c r="B284" s="35"/>
      <c r="C284" s="36"/>
      <c r="D284" s="194" t="s">
        <v>141</v>
      </c>
      <c r="E284" s="36"/>
      <c r="F284" s="225" t="s">
        <v>295</v>
      </c>
      <c r="G284" s="36"/>
      <c r="H284" s="36"/>
      <c r="I284" s="226"/>
      <c r="J284" s="36"/>
      <c r="K284" s="36"/>
      <c r="L284" s="39"/>
      <c r="M284" s="227"/>
      <c r="N284" s="228"/>
      <c r="O284" s="71"/>
      <c r="P284" s="71"/>
      <c r="Q284" s="71"/>
      <c r="R284" s="71"/>
      <c r="S284" s="71"/>
      <c r="T284" s="72"/>
      <c r="U284" s="34"/>
      <c r="V284" s="34"/>
      <c r="W284" s="34"/>
      <c r="X284" s="34"/>
      <c r="Y284" s="34"/>
      <c r="Z284" s="34"/>
      <c r="AA284" s="34"/>
      <c r="AB284" s="34"/>
      <c r="AC284" s="34"/>
      <c r="AD284" s="34"/>
      <c r="AE284" s="34"/>
      <c r="AT284" s="17" t="s">
        <v>141</v>
      </c>
      <c r="AU284" s="17" t="s">
        <v>82</v>
      </c>
    </row>
    <row r="285" spans="1:65" s="12" customFormat="1" ht="11.25">
      <c r="B285" s="192"/>
      <c r="C285" s="193"/>
      <c r="D285" s="194" t="s">
        <v>131</v>
      </c>
      <c r="E285" s="195" t="s">
        <v>1</v>
      </c>
      <c r="F285" s="196" t="s">
        <v>704</v>
      </c>
      <c r="G285" s="193"/>
      <c r="H285" s="195" t="s">
        <v>1</v>
      </c>
      <c r="I285" s="197"/>
      <c r="J285" s="193"/>
      <c r="K285" s="193"/>
      <c r="L285" s="198"/>
      <c r="M285" s="199"/>
      <c r="N285" s="200"/>
      <c r="O285" s="200"/>
      <c r="P285" s="200"/>
      <c r="Q285" s="200"/>
      <c r="R285" s="200"/>
      <c r="S285" s="200"/>
      <c r="T285" s="201"/>
      <c r="AT285" s="202" t="s">
        <v>131</v>
      </c>
      <c r="AU285" s="202" t="s">
        <v>82</v>
      </c>
      <c r="AV285" s="12" t="s">
        <v>82</v>
      </c>
      <c r="AW285" s="12" t="s">
        <v>30</v>
      </c>
      <c r="AX285" s="12" t="s">
        <v>74</v>
      </c>
      <c r="AY285" s="202" t="s">
        <v>122</v>
      </c>
    </row>
    <row r="286" spans="1:65" s="13" customFormat="1" ht="11.25">
      <c r="B286" s="203"/>
      <c r="C286" s="204"/>
      <c r="D286" s="194" t="s">
        <v>131</v>
      </c>
      <c r="E286" s="205" t="s">
        <v>1</v>
      </c>
      <c r="F286" s="206" t="s">
        <v>705</v>
      </c>
      <c r="G286" s="204"/>
      <c r="H286" s="207">
        <v>16</v>
      </c>
      <c r="I286" s="208"/>
      <c r="J286" s="204"/>
      <c r="K286" s="204"/>
      <c r="L286" s="209"/>
      <c r="M286" s="210"/>
      <c r="N286" s="211"/>
      <c r="O286" s="211"/>
      <c r="P286" s="211"/>
      <c r="Q286" s="211"/>
      <c r="R286" s="211"/>
      <c r="S286" s="211"/>
      <c r="T286" s="212"/>
      <c r="AT286" s="213" t="s">
        <v>131</v>
      </c>
      <c r="AU286" s="213" t="s">
        <v>82</v>
      </c>
      <c r="AV286" s="13" t="s">
        <v>84</v>
      </c>
      <c r="AW286" s="13" t="s">
        <v>30</v>
      </c>
      <c r="AX286" s="13" t="s">
        <v>74</v>
      </c>
      <c r="AY286" s="213" t="s">
        <v>122</v>
      </c>
    </row>
    <row r="287" spans="1:65" s="12" customFormat="1" ht="11.25">
      <c r="B287" s="192"/>
      <c r="C287" s="193"/>
      <c r="D287" s="194" t="s">
        <v>131</v>
      </c>
      <c r="E287" s="195" t="s">
        <v>1</v>
      </c>
      <c r="F287" s="196" t="s">
        <v>706</v>
      </c>
      <c r="G287" s="193"/>
      <c r="H287" s="195" t="s">
        <v>1</v>
      </c>
      <c r="I287" s="197"/>
      <c r="J287" s="193"/>
      <c r="K287" s="193"/>
      <c r="L287" s="198"/>
      <c r="M287" s="199"/>
      <c r="N287" s="200"/>
      <c r="O287" s="200"/>
      <c r="P287" s="200"/>
      <c r="Q287" s="200"/>
      <c r="R287" s="200"/>
      <c r="S287" s="200"/>
      <c r="T287" s="201"/>
      <c r="AT287" s="202" t="s">
        <v>131</v>
      </c>
      <c r="AU287" s="202" t="s">
        <v>82</v>
      </c>
      <c r="AV287" s="12" t="s">
        <v>82</v>
      </c>
      <c r="AW287" s="12" t="s">
        <v>30</v>
      </c>
      <c r="AX287" s="12" t="s">
        <v>74</v>
      </c>
      <c r="AY287" s="202" t="s">
        <v>122</v>
      </c>
    </row>
    <row r="288" spans="1:65" s="13" customFormat="1" ht="11.25">
      <c r="B288" s="203"/>
      <c r="C288" s="204"/>
      <c r="D288" s="194" t="s">
        <v>131</v>
      </c>
      <c r="E288" s="205" t="s">
        <v>1</v>
      </c>
      <c r="F288" s="206" t="s">
        <v>84</v>
      </c>
      <c r="G288" s="204"/>
      <c r="H288" s="207">
        <v>2</v>
      </c>
      <c r="I288" s="208"/>
      <c r="J288" s="204"/>
      <c r="K288" s="204"/>
      <c r="L288" s="209"/>
      <c r="M288" s="210"/>
      <c r="N288" s="211"/>
      <c r="O288" s="211"/>
      <c r="P288" s="211"/>
      <c r="Q288" s="211"/>
      <c r="R288" s="211"/>
      <c r="S288" s="211"/>
      <c r="T288" s="212"/>
      <c r="AT288" s="213" t="s">
        <v>131</v>
      </c>
      <c r="AU288" s="213" t="s">
        <v>82</v>
      </c>
      <c r="AV288" s="13" t="s">
        <v>84</v>
      </c>
      <c r="AW288" s="13" t="s">
        <v>30</v>
      </c>
      <c r="AX288" s="13" t="s">
        <v>74</v>
      </c>
      <c r="AY288" s="213" t="s">
        <v>122</v>
      </c>
    </row>
    <row r="289" spans="1:65" s="12" customFormat="1" ht="11.25">
      <c r="B289" s="192"/>
      <c r="C289" s="193"/>
      <c r="D289" s="194" t="s">
        <v>131</v>
      </c>
      <c r="E289" s="195" t="s">
        <v>1</v>
      </c>
      <c r="F289" s="196" t="s">
        <v>637</v>
      </c>
      <c r="G289" s="193"/>
      <c r="H289" s="195" t="s">
        <v>1</v>
      </c>
      <c r="I289" s="197"/>
      <c r="J289" s="193"/>
      <c r="K289" s="193"/>
      <c r="L289" s="198"/>
      <c r="M289" s="199"/>
      <c r="N289" s="200"/>
      <c r="O289" s="200"/>
      <c r="P289" s="200"/>
      <c r="Q289" s="200"/>
      <c r="R289" s="200"/>
      <c r="S289" s="200"/>
      <c r="T289" s="201"/>
      <c r="AT289" s="202" t="s">
        <v>131</v>
      </c>
      <c r="AU289" s="202" t="s">
        <v>82</v>
      </c>
      <c r="AV289" s="12" t="s">
        <v>82</v>
      </c>
      <c r="AW289" s="12" t="s">
        <v>30</v>
      </c>
      <c r="AX289" s="12" t="s">
        <v>74</v>
      </c>
      <c r="AY289" s="202" t="s">
        <v>122</v>
      </c>
    </row>
    <row r="290" spans="1:65" s="13" customFormat="1" ht="11.25">
      <c r="B290" s="203"/>
      <c r="C290" s="204"/>
      <c r="D290" s="194" t="s">
        <v>131</v>
      </c>
      <c r="E290" s="205" t="s">
        <v>1</v>
      </c>
      <c r="F290" s="206" t="s">
        <v>158</v>
      </c>
      <c r="G290" s="204"/>
      <c r="H290" s="207">
        <v>6</v>
      </c>
      <c r="I290" s="208"/>
      <c r="J290" s="204"/>
      <c r="K290" s="204"/>
      <c r="L290" s="209"/>
      <c r="M290" s="210"/>
      <c r="N290" s="211"/>
      <c r="O290" s="211"/>
      <c r="P290" s="211"/>
      <c r="Q290" s="211"/>
      <c r="R290" s="211"/>
      <c r="S290" s="211"/>
      <c r="T290" s="212"/>
      <c r="AT290" s="213" t="s">
        <v>131</v>
      </c>
      <c r="AU290" s="213" t="s">
        <v>82</v>
      </c>
      <c r="AV290" s="13" t="s">
        <v>84</v>
      </c>
      <c r="AW290" s="13" t="s">
        <v>30</v>
      </c>
      <c r="AX290" s="13" t="s">
        <v>74</v>
      </c>
      <c r="AY290" s="213" t="s">
        <v>122</v>
      </c>
    </row>
    <row r="291" spans="1:65" s="12" customFormat="1" ht="11.25">
      <c r="B291" s="192"/>
      <c r="C291" s="193"/>
      <c r="D291" s="194" t="s">
        <v>131</v>
      </c>
      <c r="E291" s="195" t="s">
        <v>1</v>
      </c>
      <c r="F291" s="196" t="s">
        <v>707</v>
      </c>
      <c r="G291" s="193"/>
      <c r="H291" s="195" t="s">
        <v>1</v>
      </c>
      <c r="I291" s="197"/>
      <c r="J291" s="193"/>
      <c r="K291" s="193"/>
      <c r="L291" s="198"/>
      <c r="M291" s="199"/>
      <c r="N291" s="200"/>
      <c r="O291" s="200"/>
      <c r="P291" s="200"/>
      <c r="Q291" s="200"/>
      <c r="R291" s="200"/>
      <c r="S291" s="200"/>
      <c r="T291" s="201"/>
      <c r="AT291" s="202" t="s">
        <v>131</v>
      </c>
      <c r="AU291" s="202" t="s">
        <v>82</v>
      </c>
      <c r="AV291" s="12" t="s">
        <v>82</v>
      </c>
      <c r="AW291" s="12" t="s">
        <v>30</v>
      </c>
      <c r="AX291" s="12" t="s">
        <v>74</v>
      </c>
      <c r="AY291" s="202" t="s">
        <v>122</v>
      </c>
    </row>
    <row r="292" spans="1:65" s="13" customFormat="1" ht="11.25">
      <c r="B292" s="203"/>
      <c r="C292" s="204"/>
      <c r="D292" s="194" t="s">
        <v>131</v>
      </c>
      <c r="E292" s="205" t="s">
        <v>1</v>
      </c>
      <c r="F292" s="206" t="s">
        <v>708</v>
      </c>
      <c r="G292" s="204"/>
      <c r="H292" s="207">
        <v>8</v>
      </c>
      <c r="I292" s="208"/>
      <c r="J292" s="204"/>
      <c r="K292" s="204"/>
      <c r="L292" s="209"/>
      <c r="M292" s="210"/>
      <c r="N292" s="211"/>
      <c r="O292" s="211"/>
      <c r="P292" s="211"/>
      <c r="Q292" s="211"/>
      <c r="R292" s="211"/>
      <c r="S292" s="211"/>
      <c r="T292" s="212"/>
      <c r="AT292" s="213" t="s">
        <v>131</v>
      </c>
      <c r="AU292" s="213" t="s">
        <v>82</v>
      </c>
      <c r="AV292" s="13" t="s">
        <v>84</v>
      </c>
      <c r="AW292" s="13" t="s">
        <v>30</v>
      </c>
      <c r="AX292" s="13" t="s">
        <v>74</v>
      </c>
      <c r="AY292" s="213" t="s">
        <v>122</v>
      </c>
    </row>
    <row r="293" spans="1:65" s="14" customFormat="1" ht="11.25">
      <c r="B293" s="214"/>
      <c r="C293" s="215"/>
      <c r="D293" s="194" t="s">
        <v>131</v>
      </c>
      <c r="E293" s="216" t="s">
        <v>1</v>
      </c>
      <c r="F293" s="217" t="s">
        <v>134</v>
      </c>
      <c r="G293" s="215"/>
      <c r="H293" s="218">
        <v>32</v>
      </c>
      <c r="I293" s="219"/>
      <c r="J293" s="215"/>
      <c r="K293" s="215"/>
      <c r="L293" s="220"/>
      <c r="M293" s="221"/>
      <c r="N293" s="222"/>
      <c r="O293" s="222"/>
      <c r="P293" s="222"/>
      <c r="Q293" s="222"/>
      <c r="R293" s="222"/>
      <c r="S293" s="222"/>
      <c r="T293" s="223"/>
      <c r="AT293" s="224" t="s">
        <v>131</v>
      </c>
      <c r="AU293" s="224" t="s">
        <v>82</v>
      </c>
      <c r="AV293" s="14" t="s">
        <v>129</v>
      </c>
      <c r="AW293" s="14" t="s">
        <v>30</v>
      </c>
      <c r="AX293" s="14" t="s">
        <v>82</v>
      </c>
      <c r="AY293" s="224" t="s">
        <v>122</v>
      </c>
    </row>
    <row r="294" spans="1:65" s="2" customFormat="1" ht="24.2" customHeight="1">
      <c r="A294" s="34"/>
      <c r="B294" s="35"/>
      <c r="C294" s="240" t="s">
        <v>301</v>
      </c>
      <c r="D294" s="240" t="s">
        <v>221</v>
      </c>
      <c r="E294" s="241" t="s">
        <v>709</v>
      </c>
      <c r="F294" s="242" t="s">
        <v>710</v>
      </c>
      <c r="G294" s="243" t="s">
        <v>293</v>
      </c>
      <c r="H294" s="244">
        <v>6</v>
      </c>
      <c r="I294" s="245"/>
      <c r="J294" s="246">
        <f>ROUND(I294*H294,2)</f>
        <v>0</v>
      </c>
      <c r="K294" s="242" t="s">
        <v>127</v>
      </c>
      <c r="L294" s="39"/>
      <c r="M294" s="247" t="s">
        <v>1</v>
      </c>
      <c r="N294" s="248" t="s">
        <v>39</v>
      </c>
      <c r="O294" s="71"/>
      <c r="P294" s="188">
        <f>O294*H294</f>
        <v>0</v>
      </c>
      <c r="Q294" s="188">
        <v>0</v>
      </c>
      <c r="R294" s="188">
        <f>Q294*H294</f>
        <v>0</v>
      </c>
      <c r="S294" s="188">
        <v>0</v>
      </c>
      <c r="T294" s="189">
        <f>S294*H294</f>
        <v>0</v>
      </c>
      <c r="U294" s="34"/>
      <c r="V294" s="34"/>
      <c r="W294" s="34"/>
      <c r="X294" s="34"/>
      <c r="Y294" s="34"/>
      <c r="Z294" s="34"/>
      <c r="AA294" s="34"/>
      <c r="AB294" s="34"/>
      <c r="AC294" s="34"/>
      <c r="AD294" s="34"/>
      <c r="AE294" s="34"/>
      <c r="AR294" s="190" t="s">
        <v>129</v>
      </c>
      <c r="AT294" s="190" t="s">
        <v>221</v>
      </c>
      <c r="AU294" s="190" t="s">
        <v>82</v>
      </c>
      <c r="AY294" s="17" t="s">
        <v>122</v>
      </c>
      <c r="BE294" s="191">
        <f>IF(N294="základní",J294,0)</f>
        <v>0</v>
      </c>
      <c r="BF294" s="191">
        <f>IF(N294="snížená",J294,0)</f>
        <v>0</v>
      </c>
      <c r="BG294" s="191">
        <f>IF(N294="zákl. přenesená",J294,0)</f>
        <v>0</v>
      </c>
      <c r="BH294" s="191">
        <f>IF(N294="sníž. přenesená",J294,0)</f>
        <v>0</v>
      </c>
      <c r="BI294" s="191">
        <f>IF(N294="nulová",J294,0)</f>
        <v>0</v>
      </c>
      <c r="BJ294" s="17" t="s">
        <v>82</v>
      </c>
      <c r="BK294" s="191">
        <f>ROUND(I294*H294,2)</f>
        <v>0</v>
      </c>
      <c r="BL294" s="17" t="s">
        <v>129</v>
      </c>
      <c r="BM294" s="190" t="s">
        <v>711</v>
      </c>
    </row>
    <row r="295" spans="1:65" s="2" customFormat="1" ht="58.5">
      <c r="A295" s="34"/>
      <c r="B295" s="35"/>
      <c r="C295" s="36"/>
      <c r="D295" s="194" t="s">
        <v>141</v>
      </c>
      <c r="E295" s="36"/>
      <c r="F295" s="225" t="s">
        <v>712</v>
      </c>
      <c r="G295" s="36"/>
      <c r="H295" s="36"/>
      <c r="I295" s="226"/>
      <c r="J295" s="36"/>
      <c r="K295" s="36"/>
      <c r="L295" s="39"/>
      <c r="M295" s="227"/>
      <c r="N295" s="228"/>
      <c r="O295" s="71"/>
      <c r="P295" s="71"/>
      <c r="Q295" s="71"/>
      <c r="R295" s="71"/>
      <c r="S295" s="71"/>
      <c r="T295" s="72"/>
      <c r="U295" s="34"/>
      <c r="V295" s="34"/>
      <c r="W295" s="34"/>
      <c r="X295" s="34"/>
      <c r="Y295" s="34"/>
      <c r="Z295" s="34"/>
      <c r="AA295" s="34"/>
      <c r="AB295" s="34"/>
      <c r="AC295" s="34"/>
      <c r="AD295" s="34"/>
      <c r="AE295" s="34"/>
      <c r="AT295" s="17" t="s">
        <v>141</v>
      </c>
      <c r="AU295" s="17" t="s">
        <v>82</v>
      </c>
    </row>
    <row r="296" spans="1:65" s="13" customFormat="1" ht="11.25">
      <c r="B296" s="203"/>
      <c r="C296" s="204"/>
      <c r="D296" s="194" t="s">
        <v>131</v>
      </c>
      <c r="E296" s="205" t="s">
        <v>1</v>
      </c>
      <c r="F296" s="206" t="s">
        <v>84</v>
      </c>
      <c r="G296" s="204"/>
      <c r="H296" s="207">
        <v>2</v>
      </c>
      <c r="I296" s="208"/>
      <c r="J296" s="204"/>
      <c r="K296" s="204"/>
      <c r="L296" s="209"/>
      <c r="M296" s="210"/>
      <c r="N296" s="211"/>
      <c r="O296" s="211"/>
      <c r="P296" s="211"/>
      <c r="Q296" s="211"/>
      <c r="R296" s="211"/>
      <c r="S296" s="211"/>
      <c r="T296" s="212"/>
      <c r="AT296" s="213" t="s">
        <v>131</v>
      </c>
      <c r="AU296" s="213" t="s">
        <v>82</v>
      </c>
      <c r="AV296" s="13" t="s">
        <v>84</v>
      </c>
      <c r="AW296" s="13" t="s">
        <v>30</v>
      </c>
      <c r="AX296" s="13" t="s">
        <v>74</v>
      </c>
      <c r="AY296" s="213" t="s">
        <v>122</v>
      </c>
    </row>
    <row r="297" spans="1:65" s="13" customFormat="1" ht="11.25">
      <c r="B297" s="203"/>
      <c r="C297" s="204"/>
      <c r="D297" s="194" t="s">
        <v>131</v>
      </c>
      <c r="E297" s="205" t="s">
        <v>1</v>
      </c>
      <c r="F297" s="206" t="s">
        <v>713</v>
      </c>
      <c r="G297" s="204"/>
      <c r="H297" s="207">
        <v>2.48</v>
      </c>
      <c r="I297" s="208"/>
      <c r="J297" s="204"/>
      <c r="K297" s="204"/>
      <c r="L297" s="209"/>
      <c r="M297" s="210"/>
      <c r="N297" s="211"/>
      <c r="O297" s="211"/>
      <c r="P297" s="211"/>
      <c r="Q297" s="211"/>
      <c r="R297" s="211"/>
      <c r="S297" s="211"/>
      <c r="T297" s="212"/>
      <c r="AT297" s="213" t="s">
        <v>131</v>
      </c>
      <c r="AU297" s="213" t="s">
        <v>82</v>
      </c>
      <c r="AV297" s="13" t="s">
        <v>84</v>
      </c>
      <c r="AW297" s="13" t="s">
        <v>30</v>
      </c>
      <c r="AX297" s="13" t="s">
        <v>74</v>
      </c>
      <c r="AY297" s="213" t="s">
        <v>122</v>
      </c>
    </row>
    <row r="298" spans="1:65" s="13" customFormat="1" ht="11.25">
      <c r="B298" s="203"/>
      <c r="C298" s="204"/>
      <c r="D298" s="194" t="s">
        <v>131</v>
      </c>
      <c r="E298" s="205" t="s">
        <v>1</v>
      </c>
      <c r="F298" s="206" t="s">
        <v>714</v>
      </c>
      <c r="G298" s="204"/>
      <c r="H298" s="207">
        <v>1.52</v>
      </c>
      <c r="I298" s="208"/>
      <c r="J298" s="204"/>
      <c r="K298" s="204"/>
      <c r="L298" s="209"/>
      <c r="M298" s="210"/>
      <c r="N298" s="211"/>
      <c r="O298" s="211"/>
      <c r="P298" s="211"/>
      <c r="Q298" s="211"/>
      <c r="R298" s="211"/>
      <c r="S298" s="211"/>
      <c r="T298" s="212"/>
      <c r="AT298" s="213" t="s">
        <v>131</v>
      </c>
      <c r="AU298" s="213" t="s">
        <v>82</v>
      </c>
      <c r="AV298" s="13" t="s">
        <v>84</v>
      </c>
      <c r="AW298" s="13" t="s">
        <v>30</v>
      </c>
      <c r="AX298" s="13" t="s">
        <v>74</v>
      </c>
      <c r="AY298" s="213" t="s">
        <v>122</v>
      </c>
    </row>
    <row r="299" spans="1:65" s="14" customFormat="1" ht="11.25">
      <c r="B299" s="214"/>
      <c r="C299" s="215"/>
      <c r="D299" s="194" t="s">
        <v>131</v>
      </c>
      <c r="E299" s="216" t="s">
        <v>1</v>
      </c>
      <c r="F299" s="217" t="s">
        <v>134</v>
      </c>
      <c r="G299" s="215"/>
      <c r="H299" s="218">
        <v>6</v>
      </c>
      <c r="I299" s="219"/>
      <c r="J299" s="215"/>
      <c r="K299" s="215"/>
      <c r="L299" s="220"/>
      <c r="M299" s="221"/>
      <c r="N299" s="222"/>
      <c r="O299" s="222"/>
      <c r="P299" s="222"/>
      <c r="Q299" s="222"/>
      <c r="R299" s="222"/>
      <c r="S299" s="222"/>
      <c r="T299" s="223"/>
      <c r="AT299" s="224" t="s">
        <v>131</v>
      </c>
      <c r="AU299" s="224" t="s">
        <v>82</v>
      </c>
      <c r="AV299" s="14" t="s">
        <v>129</v>
      </c>
      <c r="AW299" s="14" t="s">
        <v>30</v>
      </c>
      <c r="AX299" s="14" t="s">
        <v>82</v>
      </c>
      <c r="AY299" s="224" t="s">
        <v>122</v>
      </c>
    </row>
    <row r="300" spans="1:65" s="2" customFormat="1" ht="37.9" customHeight="1">
      <c r="A300" s="34"/>
      <c r="B300" s="35"/>
      <c r="C300" s="240" t="s">
        <v>399</v>
      </c>
      <c r="D300" s="240" t="s">
        <v>221</v>
      </c>
      <c r="E300" s="241" t="s">
        <v>715</v>
      </c>
      <c r="F300" s="242" t="s">
        <v>716</v>
      </c>
      <c r="G300" s="243" t="s">
        <v>246</v>
      </c>
      <c r="H300" s="244">
        <v>620</v>
      </c>
      <c r="I300" s="245"/>
      <c r="J300" s="246">
        <f>ROUND(I300*H300,2)</f>
        <v>0</v>
      </c>
      <c r="K300" s="242" t="s">
        <v>127</v>
      </c>
      <c r="L300" s="39"/>
      <c r="M300" s="247" t="s">
        <v>1</v>
      </c>
      <c r="N300" s="248" t="s">
        <v>39</v>
      </c>
      <c r="O300" s="71"/>
      <c r="P300" s="188">
        <f>O300*H300</f>
        <v>0</v>
      </c>
      <c r="Q300" s="188">
        <v>0</v>
      </c>
      <c r="R300" s="188">
        <f>Q300*H300</f>
        <v>0</v>
      </c>
      <c r="S300" s="188">
        <v>0</v>
      </c>
      <c r="T300" s="189">
        <f>S300*H300</f>
        <v>0</v>
      </c>
      <c r="U300" s="34"/>
      <c r="V300" s="34"/>
      <c r="W300" s="34"/>
      <c r="X300" s="34"/>
      <c r="Y300" s="34"/>
      <c r="Z300" s="34"/>
      <c r="AA300" s="34"/>
      <c r="AB300" s="34"/>
      <c r="AC300" s="34"/>
      <c r="AD300" s="34"/>
      <c r="AE300" s="34"/>
      <c r="AR300" s="190" t="s">
        <v>129</v>
      </c>
      <c r="AT300" s="190" t="s">
        <v>221</v>
      </c>
      <c r="AU300" s="190" t="s">
        <v>82</v>
      </c>
      <c r="AY300" s="17" t="s">
        <v>122</v>
      </c>
      <c r="BE300" s="191">
        <f>IF(N300="základní",J300,0)</f>
        <v>0</v>
      </c>
      <c r="BF300" s="191">
        <f>IF(N300="snížená",J300,0)</f>
        <v>0</v>
      </c>
      <c r="BG300" s="191">
        <f>IF(N300="zákl. přenesená",J300,0)</f>
        <v>0</v>
      </c>
      <c r="BH300" s="191">
        <f>IF(N300="sníž. přenesená",J300,0)</f>
        <v>0</v>
      </c>
      <c r="BI300" s="191">
        <f>IF(N300="nulová",J300,0)</f>
        <v>0</v>
      </c>
      <c r="BJ300" s="17" t="s">
        <v>82</v>
      </c>
      <c r="BK300" s="191">
        <f>ROUND(I300*H300,2)</f>
        <v>0</v>
      </c>
      <c r="BL300" s="17" t="s">
        <v>129</v>
      </c>
      <c r="BM300" s="190" t="s">
        <v>717</v>
      </c>
    </row>
    <row r="301" spans="1:65" s="2" customFormat="1" ht="58.5">
      <c r="A301" s="34"/>
      <c r="B301" s="35"/>
      <c r="C301" s="36"/>
      <c r="D301" s="194" t="s">
        <v>141</v>
      </c>
      <c r="E301" s="36"/>
      <c r="F301" s="225" t="s">
        <v>718</v>
      </c>
      <c r="G301" s="36"/>
      <c r="H301" s="36"/>
      <c r="I301" s="226"/>
      <c r="J301" s="36"/>
      <c r="K301" s="36"/>
      <c r="L301" s="39"/>
      <c r="M301" s="227"/>
      <c r="N301" s="228"/>
      <c r="O301" s="71"/>
      <c r="P301" s="71"/>
      <c r="Q301" s="71"/>
      <c r="R301" s="71"/>
      <c r="S301" s="71"/>
      <c r="T301" s="72"/>
      <c r="U301" s="34"/>
      <c r="V301" s="34"/>
      <c r="W301" s="34"/>
      <c r="X301" s="34"/>
      <c r="Y301" s="34"/>
      <c r="Z301" s="34"/>
      <c r="AA301" s="34"/>
      <c r="AB301" s="34"/>
      <c r="AC301" s="34"/>
      <c r="AD301" s="34"/>
      <c r="AE301" s="34"/>
      <c r="AT301" s="17" t="s">
        <v>141</v>
      </c>
      <c r="AU301" s="17" t="s">
        <v>82</v>
      </c>
    </row>
    <row r="302" spans="1:65" s="13" customFormat="1" ht="11.25">
      <c r="B302" s="203"/>
      <c r="C302" s="204"/>
      <c r="D302" s="194" t="s">
        <v>131</v>
      </c>
      <c r="E302" s="205" t="s">
        <v>1</v>
      </c>
      <c r="F302" s="206" t="s">
        <v>719</v>
      </c>
      <c r="G302" s="204"/>
      <c r="H302" s="207">
        <v>620</v>
      </c>
      <c r="I302" s="208"/>
      <c r="J302" s="204"/>
      <c r="K302" s="204"/>
      <c r="L302" s="209"/>
      <c r="M302" s="210"/>
      <c r="N302" s="211"/>
      <c r="O302" s="211"/>
      <c r="P302" s="211"/>
      <c r="Q302" s="211"/>
      <c r="R302" s="211"/>
      <c r="S302" s="211"/>
      <c r="T302" s="212"/>
      <c r="AT302" s="213" t="s">
        <v>131</v>
      </c>
      <c r="AU302" s="213" t="s">
        <v>82</v>
      </c>
      <c r="AV302" s="13" t="s">
        <v>84</v>
      </c>
      <c r="AW302" s="13" t="s">
        <v>30</v>
      </c>
      <c r="AX302" s="13" t="s">
        <v>74</v>
      </c>
      <c r="AY302" s="213" t="s">
        <v>122</v>
      </c>
    </row>
    <row r="303" spans="1:65" s="14" customFormat="1" ht="11.25">
      <c r="B303" s="214"/>
      <c r="C303" s="215"/>
      <c r="D303" s="194" t="s">
        <v>131</v>
      </c>
      <c r="E303" s="216" t="s">
        <v>1</v>
      </c>
      <c r="F303" s="217" t="s">
        <v>134</v>
      </c>
      <c r="G303" s="215"/>
      <c r="H303" s="218">
        <v>620</v>
      </c>
      <c r="I303" s="219"/>
      <c r="J303" s="215"/>
      <c r="K303" s="215"/>
      <c r="L303" s="220"/>
      <c r="M303" s="221"/>
      <c r="N303" s="222"/>
      <c r="O303" s="222"/>
      <c r="P303" s="222"/>
      <c r="Q303" s="222"/>
      <c r="R303" s="222"/>
      <c r="S303" s="222"/>
      <c r="T303" s="223"/>
      <c r="AT303" s="224" t="s">
        <v>131</v>
      </c>
      <c r="AU303" s="224" t="s">
        <v>82</v>
      </c>
      <c r="AV303" s="14" t="s">
        <v>129</v>
      </c>
      <c r="AW303" s="14" t="s">
        <v>30</v>
      </c>
      <c r="AX303" s="14" t="s">
        <v>82</v>
      </c>
      <c r="AY303" s="224" t="s">
        <v>122</v>
      </c>
    </row>
    <row r="304" spans="1:65" s="2" customFormat="1" ht="37.9" customHeight="1">
      <c r="A304" s="34"/>
      <c r="B304" s="35"/>
      <c r="C304" s="240" t="s">
        <v>406</v>
      </c>
      <c r="D304" s="240" t="s">
        <v>221</v>
      </c>
      <c r="E304" s="241" t="s">
        <v>720</v>
      </c>
      <c r="F304" s="242" t="s">
        <v>721</v>
      </c>
      <c r="G304" s="243" t="s">
        <v>246</v>
      </c>
      <c r="H304" s="244">
        <v>66</v>
      </c>
      <c r="I304" s="245"/>
      <c r="J304" s="246">
        <f>ROUND(I304*H304,2)</f>
        <v>0</v>
      </c>
      <c r="K304" s="242" t="s">
        <v>127</v>
      </c>
      <c r="L304" s="39"/>
      <c r="M304" s="247" t="s">
        <v>1</v>
      </c>
      <c r="N304" s="248" t="s">
        <v>39</v>
      </c>
      <c r="O304" s="71"/>
      <c r="P304" s="188">
        <f>O304*H304</f>
        <v>0</v>
      </c>
      <c r="Q304" s="188">
        <v>0</v>
      </c>
      <c r="R304" s="188">
        <f>Q304*H304</f>
        <v>0</v>
      </c>
      <c r="S304" s="188">
        <v>0</v>
      </c>
      <c r="T304" s="189">
        <f>S304*H304</f>
        <v>0</v>
      </c>
      <c r="U304" s="34"/>
      <c r="V304" s="34"/>
      <c r="W304" s="34"/>
      <c r="X304" s="34"/>
      <c r="Y304" s="34"/>
      <c r="Z304" s="34"/>
      <c r="AA304" s="34"/>
      <c r="AB304" s="34"/>
      <c r="AC304" s="34"/>
      <c r="AD304" s="34"/>
      <c r="AE304" s="34"/>
      <c r="AR304" s="190" t="s">
        <v>129</v>
      </c>
      <c r="AT304" s="190" t="s">
        <v>221</v>
      </c>
      <c r="AU304" s="190" t="s">
        <v>82</v>
      </c>
      <c r="AY304" s="17" t="s">
        <v>122</v>
      </c>
      <c r="BE304" s="191">
        <f>IF(N304="základní",J304,0)</f>
        <v>0</v>
      </c>
      <c r="BF304" s="191">
        <f>IF(N304="snížená",J304,0)</f>
        <v>0</v>
      </c>
      <c r="BG304" s="191">
        <f>IF(N304="zákl. přenesená",J304,0)</f>
        <v>0</v>
      </c>
      <c r="BH304" s="191">
        <f>IF(N304="sníž. přenesená",J304,0)</f>
        <v>0</v>
      </c>
      <c r="BI304" s="191">
        <f>IF(N304="nulová",J304,0)</f>
        <v>0</v>
      </c>
      <c r="BJ304" s="17" t="s">
        <v>82</v>
      </c>
      <c r="BK304" s="191">
        <f>ROUND(I304*H304,2)</f>
        <v>0</v>
      </c>
      <c r="BL304" s="17" t="s">
        <v>129</v>
      </c>
      <c r="BM304" s="190" t="s">
        <v>722</v>
      </c>
    </row>
    <row r="305" spans="1:65" s="2" customFormat="1" ht="58.5">
      <c r="A305" s="34"/>
      <c r="B305" s="35"/>
      <c r="C305" s="36"/>
      <c r="D305" s="194" t="s">
        <v>141</v>
      </c>
      <c r="E305" s="36"/>
      <c r="F305" s="225" t="s">
        <v>723</v>
      </c>
      <c r="G305" s="36"/>
      <c r="H305" s="36"/>
      <c r="I305" s="226"/>
      <c r="J305" s="36"/>
      <c r="K305" s="36"/>
      <c r="L305" s="39"/>
      <c r="M305" s="227"/>
      <c r="N305" s="228"/>
      <c r="O305" s="71"/>
      <c r="P305" s="71"/>
      <c r="Q305" s="71"/>
      <c r="R305" s="71"/>
      <c r="S305" s="71"/>
      <c r="T305" s="72"/>
      <c r="U305" s="34"/>
      <c r="V305" s="34"/>
      <c r="W305" s="34"/>
      <c r="X305" s="34"/>
      <c r="Y305" s="34"/>
      <c r="Z305" s="34"/>
      <c r="AA305" s="34"/>
      <c r="AB305" s="34"/>
      <c r="AC305" s="34"/>
      <c r="AD305" s="34"/>
      <c r="AE305" s="34"/>
      <c r="AT305" s="17" t="s">
        <v>141</v>
      </c>
      <c r="AU305" s="17" t="s">
        <v>82</v>
      </c>
    </row>
    <row r="306" spans="1:65" s="13" customFormat="1" ht="11.25">
      <c r="B306" s="203"/>
      <c r="C306" s="204"/>
      <c r="D306" s="194" t="s">
        <v>131</v>
      </c>
      <c r="E306" s="205" t="s">
        <v>1</v>
      </c>
      <c r="F306" s="206" t="s">
        <v>724</v>
      </c>
      <c r="G306" s="204"/>
      <c r="H306" s="207">
        <v>66</v>
      </c>
      <c r="I306" s="208"/>
      <c r="J306" s="204"/>
      <c r="K306" s="204"/>
      <c r="L306" s="209"/>
      <c r="M306" s="210"/>
      <c r="N306" s="211"/>
      <c r="O306" s="211"/>
      <c r="P306" s="211"/>
      <c r="Q306" s="211"/>
      <c r="R306" s="211"/>
      <c r="S306" s="211"/>
      <c r="T306" s="212"/>
      <c r="AT306" s="213" t="s">
        <v>131</v>
      </c>
      <c r="AU306" s="213" t="s">
        <v>82</v>
      </c>
      <c r="AV306" s="13" t="s">
        <v>84</v>
      </c>
      <c r="AW306" s="13" t="s">
        <v>30</v>
      </c>
      <c r="AX306" s="13" t="s">
        <v>74</v>
      </c>
      <c r="AY306" s="213" t="s">
        <v>122</v>
      </c>
    </row>
    <row r="307" spans="1:65" s="14" customFormat="1" ht="11.25">
      <c r="B307" s="214"/>
      <c r="C307" s="215"/>
      <c r="D307" s="194" t="s">
        <v>131</v>
      </c>
      <c r="E307" s="216" t="s">
        <v>1</v>
      </c>
      <c r="F307" s="217" t="s">
        <v>134</v>
      </c>
      <c r="G307" s="215"/>
      <c r="H307" s="218">
        <v>66</v>
      </c>
      <c r="I307" s="219"/>
      <c r="J307" s="215"/>
      <c r="K307" s="215"/>
      <c r="L307" s="220"/>
      <c r="M307" s="221"/>
      <c r="N307" s="222"/>
      <c r="O307" s="222"/>
      <c r="P307" s="222"/>
      <c r="Q307" s="222"/>
      <c r="R307" s="222"/>
      <c r="S307" s="222"/>
      <c r="T307" s="223"/>
      <c r="AT307" s="224" t="s">
        <v>131</v>
      </c>
      <c r="AU307" s="224" t="s">
        <v>82</v>
      </c>
      <c r="AV307" s="14" t="s">
        <v>129</v>
      </c>
      <c r="AW307" s="14" t="s">
        <v>30</v>
      </c>
      <c r="AX307" s="14" t="s">
        <v>82</v>
      </c>
      <c r="AY307" s="224" t="s">
        <v>122</v>
      </c>
    </row>
    <row r="308" spans="1:65" s="2" customFormat="1" ht="37.9" customHeight="1">
      <c r="A308" s="34"/>
      <c r="B308" s="35"/>
      <c r="C308" s="240" t="s">
        <v>413</v>
      </c>
      <c r="D308" s="240" t="s">
        <v>221</v>
      </c>
      <c r="E308" s="241" t="s">
        <v>725</v>
      </c>
      <c r="F308" s="242" t="s">
        <v>726</v>
      </c>
      <c r="G308" s="243" t="s">
        <v>246</v>
      </c>
      <c r="H308" s="244">
        <v>620</v>
      </c>
      <c r="I308" s="245"/>
      <c r="J308" s="246">
        <f>ROUND(I308*H308,2)</f>
        <v>0</v>
      </c>
      <c r="K308" s="242" t="s">
        <v>127</v>
      </c>
      <c r="L308" s="39"/>
      <c r="M308" s="247" t="s">
        <v>1</v>
      </c>
      <c r="N308" s="248" t="s">
        <v>39</v>
      </c>
      <c r="O308" s="71"/>
      <c r="P308" s="188">
        <f>O308*H308</f>
        <v>0</v>
      </c>
      <c r="Q308" s="188">
        <v>0</v>
      </c>
      <c r="R308" s="188">
        <f>Q308*H308</f>
        <v>0</v>
      </c>
      <c r="S308" s="188">
        <v>0</v>
      </c>
      <c r="T308" s="189">
        <f>S308*H308</f>
        <v>0</v>
      </c>
      <c r="U308" s="34"/>
      <c r="V308" s="34"/>
      <c r="W308" s="34"/>
      <c r="X308" s="34"/>
      <c r="Y308" s="34"/>
      <c r="Z308" s="34"/>
      <c r="AA308" s="34"/>
      <c r="AB308" s="34"/>
      <c r="AC308" s="34"/>
      <c r="AD308" s="34"/>
      <c r="AE308" s="34"/>
      <c r="AR308" s="190" t="s">
        <v>129</v>
      </c>
      <c r="AT308" s="190" t="s">
        <v>221</v>
      </c>
      <c r="AU308" s="190" t="s">
        <v>82</v>
      </c>
      <c r="AY308" s="17" t="s">
        <v>122</v>
      </c>
      <c r="BE308" s="191">
        <f>IF(N308="základní",J308,0)</f>
        <v>0</v>
      </c>
      <c r="BF308" s="191">
        <f>IF(N308="snížená",J308,0)</f>
        <v>0</v>
      </c>
      <c r="BG308" s="191">
        <f>IF(N308="zákl. přenesená",J308,0)</f>
        <v>0</v>
      </c>
      <c r="BH308" s="191">
        <f>IF(N308="sníž. přenesená",J308,0)</f>
        <v>0</v>
      </c>
      <c r="BI308" s="191">
        <f>IF(N308="nulová",J308,0)</f>
        <v>0</v>
      </c>
      <c r="BJ308" s="17" t="s">
        <v>82</v>
      </c>
      <c r="BK308" s="191">
        <f>ROUND(I308*H308,2)</f>
        <v>0</v>
      </c>
      <c r="BL308" s="17" t="s">
        <v>129</v>
      </c>
      <c r="BM308" s="190" t="s">
        <v>727</v>
      </c>
    </row>
    <row r="309" spans="1:65" s="2" customFormat="1" ht="58.5">
      <c r="A309" s="34"/>
      <c r="B309" s="35"/>
      <c r="C309" s="36"/>
      <c r="D309" s="194" t="s">
        <v>141</v>
      </c>
      <c r="E309" s="36"/>
      <c r="F309" s="225" t="s">
        <v>728</v>
      </c>
      <c r="G309" s="36"/>
      <c r="H309" s="36"/>
      <c r="I309" s="226"/>
      <c r="J309" s="36"/>
      <c r="K309" s="36"/>
      <c r="L309" s="39"/>
      <c r="M309" s="227"/>
      <c r="N309" s="228"/>
      <c r="O309" s="71"/>
      <c r="P309" s="71"/>
      <c r="Q309" s="71"/>
      <c r="R309" s="71"/>
      <c r="S309" s="71"/>
      <c r="T309" s="72"/>
      <c r="U309" s="34"/>
      <c r="V309" s="34"/>
      <c r="W309" s="34"/>
      <c r="X309" s="34"/>
      <c r="Y309" s="34"/>
      <c r="Z309" s="34"/>
      <c r="AA309" s="34"/>
      <c r="AB309" s="34"/>
      <c r="AC309" s="34"/>
      <c r="AD309" s="34"/>
      <c r="AE309" s="34"/>
      <c r="AT309" s="17" t="s">
        <v>141</v>
      </c>
      <c r="AU309" s="17" t="s">
        <v>82</v>
      </c>
    </row>
    <row r="310" spans="1:65" s="13" customFormat="1" ht="11.25">
      <c r="B310" s="203"/>
      <c r="C310" s="204"/>
      <c r="D310" s="194" t="s">
        <v>131</v>
      </c>
      <c r="E310" s="205" t="s">
        <v>1</v>
      </c>
      <c r="F310" s="206" t="s">
        <v>719</v>
      </c>
      <c r="G310" s="204"/>
      <c r="H310" s="207">
        <v>620</v>
      </c>
      <c r="I310" s="208"/>
      <c r="J310" s="204"/>
      <c r="K310" s="204"/>
      <c r="L310" s="209"/>
      <c r="M310" s="210"/>
      <c r="N310" s="211"/>
      <c r="O310" s="211"/>
      <c r="P310" s="211"/>
      <c r="Q310" s="211"/>
      <c r="R310" s="211"/>
      <c r="S310" s="211"/>
      <c r="T310" s="212"/>
      <c r="AT310" s="213" t="s">
        <v>131</v>
      </c>
      <c r="AU310" s="213" t="s">
        <v>82</v>
      </c>
      <c r="AV310" s="13" t="s">
        <v>84</v>
      </c>
      <c r="AW310" s="13" t="s">
        <v>30</v>
      </c>
      <c r="AX310" s="13" t="s">
        <v>74</v>
      </c>
      <c r="AY310" s="213" t="s">
        <v>122</v>
      </c>
    </row>
    <row r="311" spans="1:65" s="14" customFormat="1" ht="11.25">
      <c r="B311" s="214"/>
      <c r="C311" s="215"/>
      <c r="D311" s="194" t="s">
        <v>131</v>
      </c>
      <c r="E311" s="216" t="s">
        <v>1</v>
      </c>
      <c r="F311" s="217" t="s">
        <v>134</v>
      </c>
      <c r="G311" s="215"/>
      <c r="H311" s="218">
        <v>620</v>
      </c>
      <c r="I311" s="219"/>
      <c r="J311" s="215"/>
      <c r="K311" s="215"/>
      <c r="L311" s="220"/>
      <c r="M311" s="221"/>
      <c r="N311" s="222"/>
      <c r="O311" s="222"/>
      <c r="P311" s="222"/>
      <c r="Q311" s="222"/>
      <c r="R311" s="222"/>
      <c r="S311" s="222"/>
      <c r="T311" s="223"/>
      <c r="AT311" s="224" t="s">
        <v>131</v>
      </c>
      <c r="AU311" s="224" t="s">
        <v>82</v>
      </c>
      <c r="AV311" s="14" t="s">
        <v>129</v>
      </c>
      <c r="AW311" s="14" t="s">
        <v>30</v>
      </c>
      <c r="AX311" s="14" t="s">
        <v>82</v>
      </c>
      <c r="AY311" s="224" t="s">
        <v>122</v>
      </c>
    </row>
    <row r="312" spans="1:65" s="2" customFormat="1" ht="37.9" customHeight="1">
      <c r="A312" s="34"/>
      <c r="B312" s="35"/>
      <c r="C312" s="240" t="s">
        <v>418</v>
      </c>
      <c r="D312" s="240" t="s">
        <v>221</v>
      </c>
      <c r="E312" s="241" t="s">
        <v>729</v>
      </c>
      <c r="F312" s="242" t="s">
        <v>730</v>
      </c>
      <c r="G312" s="243" t="s">
        <v>246</v>
      </c>
      <c r="H312" s="244">
        <v>66</v>
      </c>
      <c r="I312" s="245"/>
      <c r="J312" s="246">
        <f>ROUND(I312*H312,2)</f>
        <v>0</v>
      </c>
      <c r="K312" s="242" t="s">
        <v>127</v>
      </c>
      <c r="L312" s="39"/>
      <c r="M312" s="247" t="s">
        <v>1</v>
      </c>
      <c r="N312" s="248" t="s">
        <v>39</v>
      </c>
      <c r="O312" s="71"/>
      <c r="P312" s="188">
        <f>O312*H312</f>
        <v>0</v>
      </c>
      <c r="Q312" s="188">
        <v>0</v>
      </c>
      <c r="R312" s="188">
        <f>Q312*H312</f>
        <v>0</v>
      </c>
      <c r="S312" s="188">
        <v>0</v>
      </c>
      <c r="T312" s="189">
        <f>S312*H312</f>
        <v>0</v>
      </c>
      <c r="U312" s="34"/>
      <c r="V312" s="34"/>
      <c r="W312" s="34"/>
      <c r="X312" s="34"/>
      <c r="Y312" s="34"/>
      <c r="Z312" s="34"/>
      <c r="AA312" s="34"/>
      <c r="AB312" s="34"/>
      <c r="AC312" s="34"/>
      <c r="AD312" s="34"/>
      <c r="AE312" s="34"/>
      <c r="AR312" s="190" t="s">
        <v>129</v>
      </c>
      <c r="AT312" s="190" t="s">
        <v>221</v>
      </c>
      <c r="AU312" s="190" t="s">
        <v>82</v>
      </c>
      <c r="AY312" s="17" t="s">
        <v>122</v>
      </c>
      <c r="BE312" s="191">
        <f>IF(N312="základní",J312,0)</f>
        <v>0</v>
      </c>
      <c r="BF312" s="191">
        <f>IF(N312="snížená",J312,0)</f>
        <v>0</v>
      </c>
      <c r="BG312" s="191">
        <f>IF(N312="zákl. přenesená",J312,0)</f>
        <v>0</v>
      </c>
      <c r="BH312" s="191">
        <f>IF(N312="sníž. přenesená",J312,0)</f>
        <v>0</v>
      </c>
      <c r="BI312" s="191">
        <f>IF(N312="nulová",J312,0)</f>
        <v>0</v>
      </c>
      <c r="BJ312" s="17" t="s">
        <v>82</v>
      </c>
      <c r="BK312" s="191">
        <f>ROUND(I312*H312,2)</f>
        <v>0</v>
      </c>
      <c r="BL312" s="17" t="s">
        <v>129</v>
      </c>
      <c r="BM312" s="190" t="s">
        <v>731</v>
      </c>
    </row>
    <row r="313" spans="1:65" s="2" customFormat="1" ht="58.5">
      <c r="A313" s="34"/>
      <c r="B313" s="35"/>
      <c r="C313" s="36"/>
      <c r="D313" s="194" t="s">
        <v>141</v>
      </c>
      <c r="E313" s="36"/>
      <c r="F313" s="225" t="s">
        <v>732</v>
      </c>
      <c r="G313" s="36"/>
      <c r="H313" s="36"/>
      <c r="I313" s="226"/>
      <c r="J313" s="36"/>
      <c r="K313" s="36"/>
      <c r="L313" s="39"/>
      <c r="M313" s="227"/>
      <c r="N313" s="228"/>
      <c r="O313" s="71"/>
      <c r="P313" s="71"/>
      <c r="Q313" s="71"/>
      <c r="R313" s="71"/>
      <c r="S313" s="71"/>
      <c r="T313" s="72"/>
      <c r="U313" s="34"/>
      <c r="V313" s="34"/>
      <c r="W313" s="34"/>
      <c r="X313" s="34"/>
      <c r="Y313" s="34"/>
      <c r="Z313" s="34"/>
      <c r="AA313" s="34"/>
      <c r="AB313" s="34"/>
      <c r="AC313" s="34"/>
      <c r="AD313" s="34"/>
      <c r="AE313" s="34"/>
      <c r="AT313" s="17" t="s">
        <v>141</v>
      </c>
      <c r="AU313" s="17" t="s">
        <v>82</v>
      </c>
    </row>
    <row r="314" spans="1:65" s="13" customFormat="1" ht="11.25">
      <c r="B314" s="203"/>
      <c r="C314" s="204"/>
      <c r="D314" s="194" t="s">
        <v>131</v>
      </c>
      <c r="E314" s="205" t="s">
        <v>1</v>
      </c>
      <c r="F314" s="206" t="s">
        <v>724</v>
      </c>
      <c r="G314" s="204"/>
      <c r="H314" s="207">
        <v>66</v>
      </c>
      <c r="I314" s="208"/>
      <c r="J314" s="204"/>
      <c r="K314" s="204"/>
      <c r="L314" s="209"/>
      <c r="M314" s="210"/>
      <c r="N314" s="211"/>
      <c r="O314" s="211"/>
      <c r="P314" s="211"/>
      <c r="Q314" s="211"/>
      <c r="R314" s="211"/>
      <c r="S314" s="211"/>
      <c r="T314" s="212"/>
      <c r="AT314" s="213" t="s">
        <v>131</v>
      </c>
      <c r="AU314" s="213" t="s">
        <v>82</v>
      </c>
      <c r="AV314" s="13" t="s">
        <v>84</v>
      </c>
      <c r="AW314" s="13" t="s">
        <v>30</v>
      </c>
      <c r="AX314" s="13" t="s">
        <v>74</v>
      </c>
      <c r="AY314" s="213" t="s">
        <v>122</v>
      </c>
    </row>
    <row r="315" spans="1:65" s="14" customFormat="1" ht="11.25">
      <c r="B315" s="214"/>
      <c r="C315" s="215"/>
      <c r="D315" s="194" t="s">
        <v>131</v>
      </c>
      <c r="E315" s="216" t="s">
        <v>1</v>
      </c>
      <c r="F315" s="217" t="s">
        <v>134</v>
      </c>
      <c r="G315" s="215"/>
      <c r="H315" s="218">
        <v>66</v>
      </c>
      <c r="I315" s="219"/>
      <c r="J315" s="215"/>
      <c r="K315" s="215"/>
      <c r="L315" s="220"/>
      <c r="M315" s="221"/>
      <c r="N315" s="222"/>
      <c r="O315" s="222"/>
      <c r="P315" s="222"/>
      <c r="Q315" s="222"/>
      <c r="R315" s="222"/>
      <c r="S315" s="222"/>
      <c r="T315" s="223"/>
      <c r="AT315" s="224" t="s">
        <v>131</v>
      </c>
      <c r="AU315" s="224" t="s">
        <v>82</v>
      </c>
      <c r="AV315" s="14" t="s">
        <v>129</v>
      </c>
      <c r="AW315" s="14" t="s">
        <v>30</v>
      </c>
      <c r="AX315" s="14" t="s">
        <v>82</v>
      </c>
      <c r="AY315" s="224" t="s">
        <v>122</v>
      </c>
    </row>
    <row r="316" spans="1:65" s="2" customFormat="1" ht="16.5" customHeight="1">
      <c r="A316" s="34"/>
      <c r="B316" s="35"/>
      <c r="C316" s="240" t="s">
        <v>425</v>
      </c>
      <c r="D316" s="240" t="s">
        <v>221</v>
      </c>
      <c r="E316" s="241" t="s">
        <v>733</v>
      </c>
      <c r="F316" s="242" t="s">
        <v>734</v>
      </c>
      <c r="G316" s="243" t="s">
        <v>126</v>
      </c>
      <c r="H316" s="244">
        <v>326</v>
      </c>
      <c r="I316" s="245"/>
      <c r="J316" s="246">
        <f>ROUND(I316*H316,2)</f>
        <v>0</v>
      </c>
      <c r="K316" s="242" t="s">
        <v>127</v>
      </c>
      <c r="L316" s="39"/>
      <c r="M316" s="247" t="s">
        <v>1</v>
      </c>
      <c r="N316" s="248" t="s">
        <v>39</v>
      </c>
      <c r="O316" s="71"/>
      <c r="P316" s="188">
        <f>O316*H316</f>
        <v>0</v>
      </c>
      <c r="Q316" s="188">
        <v>0</v>
      </c>
      <c r="R316" s="188">
        <f>Q316*H316</f>
        <v>0</v>
      </c>
      <c r="S316" s="188">
        <v>0</v>
      </c>
      <c r="T316" s="189">
        <f>S316*H316</f>
        <v>0</v>
      </c>
      <c r="U316" s="34"/>
      <c r="V316" s="34"/>
      <c r="W316" s="34"/>
      <c r="X316" s="34"/>
      <c r="Y316" s="34"/>
      <c r="Z316" s="34"/>
      <c r="AA316" s="34"/>
      <c r="AB316" s="34"/>
      <c r="AC316" s="34"/>
      <c r="AD316" s="34"/>
      <c r="AE316" s="34"/>
      <c r="AR316" s="190" t="s">
        <v>129</v>
      </c>
      <c r="AT316" s="190" t="s">
        <v>221</v>
      </c>
      <c r="AU316" s="190" t="s">
        <v>82</v>
      </c>
      <c r="AY316" s="17" t="s">
        <v>122</v>
      </c>
      <c r="BE316" s="191">
        <f>IF(N316="základní",J316,0)</f>
        <v>0</v>
      </c>
      <c r="BF316" s="191">
        <f>IF(N316="snížená",J316,0)</f>
        <v>0</v>
      </c>
      <c r="BG316" s="191">
        <f>IF(N316="zákl. přenesená",J316,0)</f>
        <v>0</v>
      </c>
      <c r="BH316" s="191">
        <f>IF(N316="sníž. přenesená",J316,0)</f>
        <v>0</v>
      </c>
      <c r="BI316" s="191">
        <f>IF(N316="nulová",J316,0)</f>
        <v>0</v>
      </c>
      <c r="BJ316" s="17" t="s">
        <v>82</v>
      </c>
      <c r="BK316" s="191">
        <f>ROUND(I316*H316,2)</f>
        <v>0</v>
      </c>
      <c r="BL316" s="17" t="s">
        <v>129</v>
      </c>
      <c r="BM316" s="190" t="s">
        <v>735</v>
      </c>
    </row>
    <row r="317" spans="1:65" s="2" customFormat="1" ht="39">
      <c r="A317" s="34"/>
      <c r="B317" s="35"/>
      <c r="C317" s="36"/>
      <c r="D317" s="194" t="s">
        <v>141</v>
      </c>
      <c r="E317" s="36"/>
      <c r="F317" s="225" t="s">
        <v>736</v>
      </c>
      <c r="G317" s="36"/>
      <c r="H317" s="36"/>
      <c r="I317" s="226"/>
      <c r="J317" s="36"/>
      <c r="K317" s="36"/>
      <c r="L317" s="39"/>
      <c r="M317" s="227"/>
      <c r="N317" s="228"/>
      <c r="O317" s="71"/>
      <c r="P317" s="71"/>
      <c r="Q317" s="71"/>
      <c r="R317" s="71"/>
      <c r="S317" s="71"/>
      <c r="T317" s="72"/>
      <c r="U317" s="34"/>
      <c r="V317" s="34"/>
      <c r="W317" s="34"/>
      <c r="X317" s="34"/>
      <c r="Y317" s="34"/>
      <c r="Z317" s="34"/>
      <c r="AA317" s="34"/>
      <c r="AB317" s="34"/>
      <c r="AC317" s="34"/>
      <c r="AD317" s="34"/>
      <c r="AE317" s="34"/>
      <c r="AT317" s="17" t="s">
        <v>141</v>
      </c>
      <c r="AU317" s="17" t="s">
        <v>82</v>
      </c>
    </row>
    <row r="318" spans="1:65" s="12" customFormat="1" ht="11.25">
      <c r="B318" s="192"/>
      <c r="C318" s="193"/>
      <c r="D318" s="194" t="s">
        <v>131</v>
      </c>
      <c r="E318" s="195" t="s">
        <v>1</v>
      </c>
      <c r="F318" s="196" t="s">
        <v>637</v>
      </c>
      <c r="G318" s="193"/>
      <c r="H318" s="195" t="s">
        <v>1</v>
      </c>
      <c r="I318" s="197"/>
      <c r="J318" s="193"/>
      <c r="K318" s="193"/>
      <c r="L318" s="198"/>
      <c r="M318" s="199"/>
      <c r="N318" s="200"/>
      <c r="O318" s="200"/>
      <c r="P318" s="200"/>
      <c r="Q318" s="200"/>
      <c r="R318" s="200"/>
      <c r="S318" s="200"/>
      <c r="T318" s="201"/>
      <c r="AT318" s="202" t="s">
        <v>131</v>
      </c>
      <c r="AU318" s="202" t="s">
        <v>82</v>
      </c>
      <c r="AV318" s="12" t="s">
        <v>82</v>
      </c>
      <c r="AW318" s="12" t="s">
        <v>30</v>
      </c>
      <c r="AX318" s="12" t="s">
        <v>74</v>
      </c>
      <c r="AY318" s="202" t="s">
        <v>122</v>
      </c>
    </row>
    <row r="319" spans="1:65" s="13" customFormat="1" ht="11.25">
      <c r="B319" s="203"/>
      <c r="C319" s="204"/>
      <c r="D319" s="194" t="s">
        <v>131</v>
      </c>
      <c r="E319" s="205" t="s">
        <v>1</v>
      </c>
      <c r="F319" s="206" t="s">
        <v>638</v>
      </c>
      <c r="G319" s="204"/>
      <c r="H319" s="207">
        <v>326</v>
      </c>
      <c r="I319" s="208"/>
      <c r="J319" s="204"/>
      <c r="K319" s="204"/>
      <c r="L319" s="209"/>
      <c r="M319" s="210"/>
      <c r="N319" s="211"/>
      <c r="O319" s="211"/>
      <c r="P319" s="211"/>
      <c r="Q319" s="211"/>
      <c r="R319" s="211"/>
      <c r="S319" s="211"/>
      <c r="T319" s="212"/>
      <c r="AT319" s="213" t="s">
        <v>131</v>
      </c>
      <c r="AU319" s="213" t="s">
        <v>82</v>
      </c>
      <c r="AV319" s="13" t="s">
        <v>84</v>
      </c>
      <c r="AW319" s="13" t="s">
        <v>30</v>
      </c>
      <c r="AX319" s="13" t="s">
        <v>74</v>
      </c>
      <c r="AY319" s="213" t="s">
        <v>122</v>
      </c>
    </row>
    <row r="320" spans="1:65" s="14" customFormat="1" ht="11.25">
      <c r="B320" s="214"/>
      <c r="C320" s="215"/>
      <c r="D320" s="194" t="s">
        <v>131</v>
      </c>
      <c r="E320" s="216" t="s">
        <v>1</v>
      </c>
      <c r="F320" s="217" t="s">
        <v>134</v>
      </c>
      <c r="G320" s="215"/>
      <c r="H320" s="218">
        <v>326</v>
      </c>
      <c r="I320" s="219"/>
      <c r="J320" s="215"/>
      <c r="K320" s="215"/>
      <c r="L320" s="220"/>
      <c r="M320" s="221"/>
      <c r="N320" s="222"/>
      <c r="O320" s="222"/>
      <c r="P320" s="222"/>
      <c r="Q320" s="222"/>
      <c r="R320" s="222"/>
      <c r="S320" s="222"/>
      <c r="T320" s="223"/>
      <c r="AT320" s="224" t="s">
        <v>131</v>
      </c>
      <c r="AU320" s="224" t="s">
        <v>82</v>
      </c>
      <c r="AV320" s="14" t="s">
        <v>129</v>
      </c>
      <c r="AW320" s="14" t="s">
        <v>30</v>
      </c>
      <c r="AX320" s="14" t="s">
        <v>82</v>
      </c>
      <c r="AY320" s="224" t="s">
        <v>122</v>
      </c>
    </row>
    <row r="321" spans="1:65" s="2" customFormat="1" ht="24.2" customHeight="1">
      <c r="A321" s="34"/>
      <c r="B321" s="35"/>
      <c r="C321" s="240" t="s">
        <v>434</v>
      </c>
      <c r="D321" s="240" t="s">
        <v>221</v>
      </c>
      <c r="E321" s="241" t="s">
        <v>737</v>
      </c>
      <c r="F321" s="242" t="s">
        <v>738</v>
      </c>
      <c r="G321" s="243" t="s">
        <v>246</v>
      </c>
      <c r="H321" s="244">
        <v>49.845999999999997</v>
      </c>
      <c r="I321" s="245"/>
      <c r="J321" s="246">
        <f>ROUND(I321*H321,2)</f>
        <v>0</v>
      </c>
      <c r="K321" s="242" t="s">
        <v>127</v>
      </c>
      <c r="L321" s="39"/>
      <c r="M321" s="247" t="s">
        <v>1</v>
      </c>
      <c r="N321" s="248" t="s">
        <v>39</v>
      </c>
      <c r="O321" s="71"/>
      <c r="P321" s="188">
        <f>O321*H321</f>
        <v>0</v>
      </c>
      <c r="Q321" s="188">
        <v>0</v>
      </c>
      <c r="R321" s="188">
        <f>Q321*H321</f>
        <v>0</v>
      </c>
      <c r="S321" s="188">
        <v>0</v>
      </c>
      <c r="T321" s="189">
        <f>S321*H321</f>
        <v>0</v>
      </c>
      <c r="U321" s="34"/>
      <c r="V321" s="34"/>
      <c r="W321" s="34"/>
      <c r="X321" s="34"/>
      <c r="Y321" s="34"/>
      <c r="Z321" s="34"/>
      <c r="AA321" s="34"/>
      <c r="AB321" s="34"/>
      <c r="AC321" s="34"/>
      <c r="AD321" s="34"/>
      <c r="AE321" s="34"/>
      <c r="AR321" s="190" t="s">
        <v>129</v>
      </c>
      <c r="AT321" s="190" t="s">
        <v>221</v>
      </c>
      <c r="AU321" s="190" t="s">
        <v>82</v>
      </c>
      <c r="AY321" s="17" t="s">
        <v>122</v>
      </c>
      <c r="BE321" s="191">
        <f>IF(N321="základní",J321,0)</f>
        <v>0</v>
      </c>
      <c r="BF321" s="191">
        <f>IF(N321="snížená",J321,0)</f>
        <v>0</v>
      </c>
      <c r="BG321" s="191">
        <f>IF(N321="zákl. přenesená",J321,0)</f>
        <v>0</v>
      </c>
      <c r="BH321" s="191">
        <f>IF(N321="sníž. přenesená",J321,0)</f>
        <v>0</v>
      </c>
      <c r="BI321" s="191">
        <f>IF(N321="nulová",J321,0)</f>
        <v>0</v>
      </c>
      <c r="BJ321" s="17" t="s">
        <v>82</v>
      </c>
      <c r="BK321" s="191">
        <f>ROUND(I321*H321,2)</f>
        <v>0</v>
      </c>
      <c r="BL321" s="17" t="s">
        <v>129</v>
      </c>
      <c r="BM321" s="190" t="s">
        <v>739</v>
      </c>
    </row>
    <row r="322" spans="1:65" s="2" customFormat="1" ht="39">
      <c r="A322" s="34"/>
      <c r="B322" s="35"/>
      <c r="C322" s="36"/>
      <c r="D322" s="194" t="s">
        <v>141</v>
      </c>
      <c r="E322" s="36"/>
      <c r="F322" s="225" t="s">
        <v>740</v>
      </c>
      <c r="G322" s="36"/>
      <c r="H322" s="36"/>
      <c r="I322" s="226"/>
      <c r="J322" s="36"/>
      <c r="K322" s="36"/>
      <c r="L322" s="39"/>
      <c r="M322" s="227"/>
      <c r="N322" s="228"/>
      <c r="O322" s="71"/>
      <c r="P322" s="71"/>
      <c r="Q322" s="71"/>
      <c r="R322" s="71"/>
      <c r="S322" s="71"/>
      <c r="T322" s="72"/>
      <c r="U322" s="34"/>
      <c r="V322" s="34"/>
      <c r="W322" s="34"/>
      <c r="X322" s="34"/>
      <c r="Y322" s="34"/>
      <c r="Z322" s="34"/>
      <c r="AA322" s="34"/>
      <c r="AB322" s="34"/>
      <c r="AC322" s="34"/>
      <c r="AD322" s="34"/>
      <c r="AE322" s="34"/>
      <c r="AT322" s="17" t="s">
        <v>141</v>
      </c>
      <c r="AU322" s="17" t="s">
        <v>82</v>
      </c>
    </row>
    <row r="323" spans="1:65" s="12" customFormat="1" ht="11.25">
      <c r="B323" s="192"/>
      <c r="C323" s="193"/>
      <c r="D323" s="194" t="s">
        <v>131</v>
      </c>
      <c r="E323" s="195" t="s">
        <v>1</v>
      </c>
      <c r="F323" s="196" t="s">
        <v>642</v>
      </c>
      <c r="G323" s="193"/>
      <c r="H323" s="195" t="s">
        <v>1</v>
      </c>
      <c r="I323" s="197"/>
      <c r="J323" s="193"/>
      <c r="K323" s="193"/>
      <c r="L323" s="198"/>
      <c r="M323" s="199"/>
      <c r="N323" s="200"/>
      <c r="O323" s="200"/>
      <c r="P323" s="200"/>
      <c r="Q323" s="200"/>
      <c r="R323" s="200"/>
      <c r="S323" s="200"/>
      <c r="T323" s="201"/>
      <c r="AT323" s="202" t="s">
        <v>131</v>
      </c>
      <c r="AU323" s="202" t="s">
        <v>82</v>
      </c>
      <c r="AV323" s="12" t="s">
        <v>82</v>
      </c>
      <c r="AW323" s="12" t="s">
        <v>30</v>
      </c>
      <c r="AX323" s="12" t="s">
        <v>74</v>
      </c>
      <c r="AY323" s="202" t="s">
        <v>122</v>
      </c>
    </row>
    <row r="324" spans="1:65" s="13" customFormat="1" ht="11.25">
      <c r="B324" s="203"/>
      <c r="C324" s="204"/>
      <c r="D324" s="194" t="s">
        <v>131</v>
      </c>
      <c r="E324" s="205" t="s">
        <v>1</v>
      </c>
      <c r="F324" s="206" t="s">
        <v>695</v>
      </c>
      <c r="G324" s="204"/>
      <c r="H324" s="207">
        <v>49.845999999999997</v>
      </c>
      <c r="I324" s="208"/>
      <c r="J324" s="204"/>
      <c r="K324" s="204"/>
      <c r="L324" s="209"/>
      <c r="M324" s="210"/>
      <c r="N324" s="211"/>
      <c r="O324" s="211"/>
      <c r="P324" s="211"/>
      <c r="Q324" s="211"/>
      <c r="R324" s="211"/>
      <c r="S324" s="211"/>
      <c r="T324" s="212"/>
      <c r="AT324" s="213" t="s">
        <v>131</v>
      </c>
      <c r="AU324" s="213" t="s">
        <v>82</v>
      </c>
      <c r="AV324" s="13" t="s">
        <v>84</v>
      </c>
      <c r="AW324" s="13" t="s">
        <v>30</v>
      </c>
      <c r="AX324" s="13" t="s">
        <v>74</v>
      </c>
      <c r="AY324" s="213" t="s">
        <v>122</v>
      </c>
    </row>
    <row r="325" spans="1:65" s="14" customFormat="1" ht="11.25">
      <c r="B325" s="214"/>
      <c r="C325" s="215"/>
      <c r="D325" s="194" t="s">
        <v>131</v>
      </c>
      <c r="E325" s="216" t="s">
        <v>1</v>
      </c>
      <c r="F325" s="217" t="s">
        <v>134</v>
      </c>
      <c r="G325" s="215"/>
      <c r="H325" s="218">
        <v>49.845999999999997</v>
      </c>
      <c r="I325" s="219"/>
      <c r="J325" s="215"/>
      <c r="K325" s="215"/>
      <c r="L325" s="220"/>
      <c r="M325" s="221"/>
      <c r="N325" s="222"/>
      <c r="O325" s="222"/>
      <c r="P325" s="222"/>
      <c r="Q325" s="222"/>
      <c r="R325" s="222"/>
      <c r="S325" s="222"/>
      <c r="T325" s="223"/>
      <c r="AT325" s="224" t="s">
        <v>131</v>
      </c>
      <c r="AU325" s="224" t="s">
        <v>82</v>
      </c>
      <c r="AV325" s="14" t="s">
        <v>129</v>
      </c>
      <c r="AW325" s="14" t="s">
        <v>30</v>
      </c>
      <c r="AX325" s="14" t="s">
        <v>82</v>
      </c>
      <c r="AY325" s="224" t="s">
        <v>122</v>
      </c>
    </row>
    <row r="326" spans="1:65" s="2" customFormat="1" ht="24.2" customHeight="1">
      <c r="A326" s="34"/>
      <c r="B326" s="35"/>
      <c r="C326" s="240" t="s">
        <v>439</v>
      </c>
      <c r="D326" s="240" t="s">
        <v>221</v>
      </c>
      <c r="E326" s="241" t="s">
        <v>741</v>
      </c>
      <c r="F326" s="242" t="s">
        <v>742</v>
      </c>
      <c r="G326" s="243" t="s">
        <v>246</v>
      </c>
      <c r="H326" s="244">
        <v>6.798</v>
      </c>
      <c r="I326" s="245"/>
      <c r="J326" s="246">
        <f>ROUND(I326*H326,2)</f>
        <v>0</v>
      </c>
      <c r="K326" s="242" t="s">
        <v>127</v>
      </c>
      <c r="L326" s="39"/>
      <c r="M326" s="247" t="s">
        <v>1</v>
      </c>
      <c r="N326" s="248" t="s">
        <v>39</v>
      </c>
      <c r="O326" s="71"/>
      <c r="P326" s="188">
        <f>O326*H326</f>
        <v>0</v>
      </c>
      <c r="Q326" s="188">
        <v>0</v>
      </c>
      <c r="R326" s="188">
        <f>Q326*H326</f>
        <v>0</v>
      </c>
      <c r="S326" s="188">
        <v>0</v>
      </c>
      <c r="T326" s="189">
        <f>S326*H326</f>
        <v>0</v>
      </c>
      <c r="U326" s="34"/>
      <c r="V326" s="34"/>
      <c r="W326" s="34"/>
      <c r="X326" s="34"/>
      <c r="Y326" s="34"/>
      <c r="Z326" s="34"/>
      <c r="AA326" s="34"/>
      <c r="AB326" s="34"/>
      <c r="AC326" s="34"/>
      <c r="AD326" s="34"/>
      <c r="AE326" s="34"/>
      <c r="AR326" s="190" t="s">
        <v>129</v>
      </c>
      <c r="AT326" s="190" t="s">
        <v>221</v>
      </c>
      <c r="AU326" s="190" t="s">
        <v>82</v>
      </c>
      <c r="AY326" s="17" t="s">
        <v>122</v>
      </c>
      <c r="BE326" s="191">
        <f>IF(N326="základní",J326,0)</f>
        <v>0</v>
      </c>
      <c r="BF326" s="191">
        <f>IF(N326="snížená",J326,0)</f>
        <v>0</v>
      </c>
      <c r="BG326" s="191">
        <f>IF(N326="zákl. přenesená",J326,0)</f>
        <v>0</v>
      </c>
      <c r="BH326" s="191">
        <f>IF(N326="sníž. přenesená",J326,0)</f>
        <v>0</v>
      </c>
      <c r="BI326" s="191">
        <f>IF(N326="nulová",J326,0)</f>
        <v>0</v>
      </c>
      <c r="BJ326" s="17" t="s">
        <v>82</v>
      </c>
      <c r="BK326" s="191">
        <f>ROUND(I326*H326,2)</f>
        <v>0</v>
      </c>
      <c r="BL326" s="17" t="s">
        <v>129</v>
      </c>
      <c r="BM326" s="190" t="s">
        <v>743</v>
      </c>
    </row>
    <row r="327" spans="1:65" s="2" customFormat="1" ht="58.5">
      <c r="A327" s="34"/>
      <c r="B327" s="35"/>
      <c r="C327" s="36"/>
      <c r="D327" s="194" t="s">
        <v>141</v>
      </c>
      <c r="E327" s="36"/>
      <c r="F327" s="225" t="s">
        <v>744</v>
      </c>
      <c r="G327" s="36"/>
      <c r="H327" s="36"/>
      <c r="I327" s="226"/>
      <c r="J327" s="36"/>
      <c r="K327" s="36"/>
      <c r="L327" s="39"/>
      <c r="M327" s="227"/>
      <c r="N327" s="228"/>
      <c r="O327" s="71"/>
      <c r="P327" s="71"/>
      <c r="Q327" s="71"/>
      <c r="R327" s="71"/>
      <c r="S327" s="71"/>
      <c r="T327" s="72"/>
      <c r="U327" s="34"/>
      <c r="V327" s="34"/>
      <c r="W327" s="34"/>
      <c r="X327" s="34"/>
      <c r="Y327" s="34"/>
      <c r="Z327" s="34"/>
      <c r="AA327" s="34"/>
      <c r="AB327" s="34"/>
      <c r="AC327" s="34"/>
      <c r="AD327" s="34"/>
      <c r="AE327" s="34"/>
      <c r="AT327" s="17" t="s">
        <v>141</v>
      </c>
      <c r="AU327" s="17" t="s">
        <v>82</v>
      </c>
    </row>
    <row r="328" spans="1:65" s="12" customFormat="1" ht="11.25">
      <c r="B328" s="192"/>
      <c r="C328" s="193"/>
      <c r="D328" s="194" t="s">
        <v>131</v>
      </c>
      <c r="E328" s="195" t="s">
        <v>1</v>
      </c>
      <c r="F328" s="196" t="s">
        <v>745</v>
      </c>
      <c r="G328" s="193"/>
      <c r="H328" s="195" t="s">
        <v>1</v>
      </c>
      <c r="I328" s="197"/>
      <c r="J328" s="193"/>
      <c r="K328" s="193"/>
      <c r="L328" s="198"/>
      <c r="M328" s="199"/>
      <c r="N328" s="200"/>
      <c r="O328" s="200"/>
      <c r="P328" s="200"/>
      <c r="Q328" s="200"/>
      <c r="R328" s="200"/>
      <c r="S328" s="200"/>
      <c r="T328" s="201"/>
      <c r="AT328" s="202" t="s">
        <v>131</v>
      </c>
      <c r="AU328" s="202" t="s">
        <v>82</v>
      </c>
      <c r="AV328" s="12" t="s">
        <v>82</v>
      </c>
      <c r="AW328" s="12" t="s">
        <v>30</v>
      </c>
      <c r="AX328" s="12" t="s">
        <v>74</v>
      </c>
      <c r="AY328" s="202" t="s">
        <v>122</v>
      </c>
    </row>
    <row r="329" spans="1:65" s="13" customFormat="1" ht="11.25">
      <c r="B329" s="203"/>
      <c r="C329" s="204"/>
      <c r="D329" s="194" t="s">
        <v>131</v>
      </c>
      <c r="E329" s="205" t="s">
        <v>1</v>
      </c>
      <c r="F329" s="206" t="s">
        <v>746</v>
      </c>
      <c r="G329" s="204"/>
      <c r="H329" s="207">
        <v>6.798</v>
      </c>
      <c r="I329" s="208"/>
      <c r="J329" s="204"/>
      <c r="K329" s="204"/>
      <c r="L329" s="209"/>
      <c r="M329" s="210"/>
      <c r="N329" s="211"/>
      <c r="O329" s="211"/>
      <c r="P329" s="211"/>
      <c r="Q329" s="211"/>
      <c r="R329" s="211"/>
      <c r="S329" s="211"/>
      <c r="T329" s="212"/>
      <c r="AT329" s="213" t="s">
        <v>131</v>
      </c>
      <c r="AU329" s="213" t="s">
        <v>82</v>
      </c>
      <c r="AV329" s="13" t="s">
        <v>84</v>
      </c>
      <c r="AW329" s="13" t="s">
        <v>30</v>
      </c>
      <c r="AX329" s="13" t="s">
        <v>74</v>
      </c>
      <c r="AY329" s="213" t="s">
        <v>122</v>
      </c>
    </row>
    <row r="330" spans="1:65" s="14" customFormat="1" ht="11.25">
      <c r="B330" s="214"/>
      <c r="C330" s="215"/>
      <c r="D330" s="194" t="s">
        <v>131</v>
      </c>
      <c r="E330" s="216" t="s">
        <v>1</v>
      </c>
      <c r="F330" s="217" t="s">
        <v>134</v>
      </c>
      <c r="G330" s="215"/>
      <c r="H330" s="218">
        <v>6.798</v>
      </c>
      <c r="I330" s="219"/>
      <c r="J330" s="215"/>
      <c r="K330" s="215"/>
      <c r="L330" s="220"/>
      <c r="M330" s="221"/>
      <c r="N330" s="222"/>
      <c r="O330" s="222"/>
      <c r="P330" s="222"/>
      <c r="Q330" s="222"/>
      <c r="R330" s="222"/>
      <c r="S330" s="222"/>
      <c r="T330" s="223"/>
      <c r="AT330" s="224" t="s">
        <v>131</v>
      </c>
      <c r="AU330" s="224" t="s">
        <v>82</v>
      </c>
      <c r="AV330" s="14" t="s">
        <v>129</v>
      </c>
      <c r="AW330" s="14" t="s">
        <v>30</v>
      </c>
      <c r="AX330" s="14" t="s">
        <v>82</v>
      </c>
      <c r="AY330" s="224" t="s">
        <v>122</v>
      </c>
    </row>
    <row r="331" spans="1:65" s="2" customFormat="1" ht="24.2" customHeight="1">
      <c r="A331" s="34"/>
      <c r="B331" s="35"/>
      <c r="C331" s="240" t="s">
        <v>446</v>
      </c>
      <c r="D331" s="240" t="s">
        <v>221</v>
      </c>
      <c r="E331" s="241" t="s">
        <v>747</v>
      </c>
      <c r="F331" s="242" t="s">
        <v>748</v>
      </c>
      <c r="G331" s="243" t="s">
        <v>224</v>
      </c>
      <c r="H331" s="244">
        <v>74</v>
      </c>
      <c r="I331" s="245"/>
      <c r="J331" s="246">
        <f>ROUND(I331*H331,2)</f>
        <v>0</v>
      </c>
      <c r="K331" s="242" t="s">
        <v>127</v>
      </c>
      <c r="L331" s="39"/>
      <c r="M331" s="247" t="s">
        <v>1</v>
      </c>
      <c r="N331" s="248" t="s">
        <v>39</v>
      </c>
      <c r="O331" s="71"/>
      <c r="P331" s="188">
        <f>O331*H331</f>
        <v>0</v>
      </c>
      <c r="Q331" s="188">
        <v>0</v>
      </c>
      <c r="R331" s="188">
        <f>Q331*H331</f>
        <v>0</v>
      </c>
      <c r="S331" s="188">
        <v>0</v>
      </c>
      <c r="T331" s="189">
        <f>S331*H331</f>
        <v>0</v>
      </c>
      <c r="U331" s="34"/>
      <c r="V331" s="34"/>
      <c r="W331" s="34"/>
      <c r="X331" s="34"/>
      <c r="Y331" s="34"/>
      <c r="Z331" s="34"/>
      <c r="AA331" s="34"/>
      <c r="AB331" s="34"/>
      <c r="AC331" s="34"/>
      <c r="AD331" s="34"/>
      <c r="AE331" s="34"/>
      <c r="AR331" s="190" t="s">
        <v>129</v>
      </c>
      <c r="AT331" s="190" t="s">
        <v>221</v>
      </c>
      <c r="AU331" s="190" t="s">
        <v>82</v>
      </c>
      <c r="AY331" s="17" t="s">
        <v>122</v>
      </c>
      <c r="BE331" s="191">
        <f>IF(N331="základní",J331,0)</f>
        <v>0</v>
      </c>
      <c r="BF331" s="191">
        <f>IF(N331="snížená",J331,0)</f>
        <v>0</v>
      </c>
      <c r="BG331" s="191">
        <f>IF(N331="zákl. přenesená",J331,0)</f>
        <v>0</v>
      </c>
      <c r="BH331" s="191">
        <f>IF(N331="sníž. přenesená",J331,0)</f>
        <v>0</v>
      </c>
      <c r="BI331" s="191">
        <f>IF(N331="nulová",J331,0)</f>
        <v>0</v>
      </c>
      <c r="BJ331" s="17" t="s">
        <v>82</v>
      </c>
      <c r="BK331" s="191">
        <f>ROUND(I331*H331,2)</f>
        <v>0</v>
      </c>
      <c r="BL331" s="17" t="s">
        <v>129</v>
      </c>
      <c r="BM331" s="190" t="s">
        <v>749</v>
      </c>
    </row>
    <row r="332" spans="1:65" s="2" customFormat="1" ht="39">
      <c r="A332" s="34"/>
      <c r="B332" s="35"/>
      <c r="C332" s="36"/>
      <c r="D332" s="194" t="s">
        <v>141</v>
      </c>
      <c r="E332" s="36"/>
      <c r="F332" s="225" t="s">
        <v>750</v>
      </c>
      <c r="G332" s="36"/>
      <c r="H332" s="36"/>
      <c r="I332" s="226"/>
      <c r="J332" s="36"/>
      <c r="K332" s="36"/>
      <c r="L332" s="39"/>
      <c r="M332" s="227"/>
      <c r="N332" s="228"/>
      <c r="O332" s="71"/>
      <c r="P332" s="71"/>
      <c r="Q332" s="71"/>
      <c r="R332" s="71"/>
      <c r="S332" s="71"/>
      <c r="T332" s="72"/>
      <c r="U332" s="34"/>
      <c r="V332" s="34"/>
      <c r="W332" s="34"/>
      <c r="X332" s="34"/>
      <c r="Y332" s="34"/>
      <c r="Z332" s="34"/>
      <c r="AA332" s="34"/>
      <c r="AB332" s="34"/>
      <c r="AC332" s="34"/>
      <c r="AD332" s="34"/>
      <c r="AE332" s="34"/>
      <c r="AT332" s="17" t="s">
        <v>141</v>
      </c>
      <c r="AU332" s="17" t="s">
        <v>82</v>
      </c>
    </row>
    <row r="333" spans="1:65" s="12" customFormat="1" ht="11.25">
      <c r="B333" s="192"/>
      <c r="C333" s="193"/>
      <c r="D333" s="194" t="s">
        <v>131</v>
      </c>
      <c r="E333" s="195" t="s">
        <v>1</v>
      </c>
      <c r="F333" s="196" t="s">
        <v>751</v>
      </c>
      <c r="G333" s="193"/>
      <c r="H333" s="195" t="s">
        <v>1</v>
      </c>
      <c r="I333" s="197"/>
      <c r="J333" s="193"/>
      <c r="K333" s="193"/>
      <c r="L333" s="198"/>
      <c r="M333" s="199"/>
      <c r="N333" s="200"/>
      <c r="O333" s="200"/>
      <c r="P333" s="200"/>
      <c r="Q333" s="200"/>
      <c r="R333" s="200"/>
      <c r="S333" s="200"/>
      <c r="T333" s="201"/>
      <c r="AT333" s="202" t="s">
        <v>131</v>
      </c>
      <c r="AU333" s="202" t="s">
        <v>82</v>
      </c>
      <c r="AV333" s="12" t="s">
        <v>82</v>
      </c>
      <c r="AW333" s="12" t="s">
        <v>30</v>
      </c>
      <c r="AX333" s="12" t="s">
        <v>74</v>
      </c>
      <c r="AY333" s="202" t="s">
        <v>122</v>
      </c>
    </row>
    <row r="334" spans="1:65" s="13" customFormat="1" ht="11.25">
      <c r="B334" s="203"/>
      <c r="C334" s="204"/>
      <c r="D334" s="194" t="s">
        <v>131</v>
      </c>
      <c r="E334" s="205" t="s">
        <v>1</v>
      </c>
      <c r="F334" s="206" t="s">
        <v>752</v>
      </c>
      <c r="G334" s="204"/>
      <c r="H334" s="207">
        <v>10</v>
      </c>
      <c r="I334" s="208"/>
      <c r="J334" s="204"/>
      <c r="K334" s="204"/>
      <c r="L334" s="209"/>
      <c r="M334" s="210"/>
      <c r="N334" s="211"/>
      <c r="O334" s="211"/>
      <c r="P334" s="211"/>
      <c r="Q334" s="211"/>
      <c r="R334" s="211"/>
      <c r="S334" s="211"/>
      <c r="T334" s="212"/>
      <c r="AT334" s="213" t="s">
        <v>131</v>
      </c>
      <c r="AU334" s="213" t="s">
        <v>82</v>
      </c>
      <c r="AV334" s="13" t="s">
        <v>84</v>
      </c>
      <c r="AW334" s="13" t="s">
        <v>30</v>
      </c>
      <c r="AX334" s="13" t="s">
        <v>74</v>
      </c>
      <c r="AY334" s="213" t="s">
        <v>122</v>
      </c>
    </row>
    <row r="335" spans="1:65" s="12" customFormat="1" ht="11.25">
      <c r="B335" s="192"/>
      <c r="C335" s="193"/>
      <c r="D335" s="194" t="s">
        <v>131</v>
      </c>
      <c r="E335" s="195" t="s">
        <v>1</v>
      </c>
      <c r="F335" s="196" t="s">
        <v>753</v>
      </c>
      <c r="G335" s="193"/>
      <c r="H335" s="195" t="s">
        <v>1</v>
      </c>
      <c r="I335" s="197"/>
      <c r="J335" s="193"/>
      <c r="K335" s="193"/>
      <c r="L335" s="198"/>
      <c r="M335" s="199"/>
      <c r="N335" s="200"/>
      <c r="O335" s="200"/>
      <c r="P335" s="200"/>
      <c r="Q335" s="200"/>
      <c r="R335" s="200"/>
      <c r="S335" s="200"/>
      <c r="T335" s="201"/>
      <c r="AT335" s="202" t="s">
        <v>131</v>
      </c>
      <c r="AU335" s="202" t="s">
        <v>82</v>
      </c>
      <c r="AV335" s="12" t="s">
        <v>82</v>
      </c>
      <c r="AW335" s="12" t="s">
        <v>30</v>
      </c>
      <c r="AX335" s="12" t="s">
        <v>74</v>
      </c>
      <c r="AY335" s="202" t="s">
        <v>122</v>
      </c>
    </row>
    <row r="336" spans="1:65" s="13" customFormat="1" ht="11.25">
      <c r="B336" s="203"/>
      <c r="C336" s="204"/>
      <c r="D336" s="194" t="s">
        <v>131</v>
      </c>
      <c r="E336" s="205" t="s">
        <v>1</v>
      </c>
      <c r="F336" s="206" t="s">
        <v>754</v>
      </c>
      <c r="G336" s="204"/>
      <c r="H336" s="207">
        <v>50</v>
      </c>
      <c r="I336" s="208"/>
      <c r="J336" s="204"/>
      <c r="K336" s="204"/>
      <c r="L336" s="209"/>
      <c r="M336" s="210"/>
      <c r="N336" s="211"/>
      <c r="O336" s="211"/>
      <c r="P336" s="211"/>
      <c r="Q336" s="211"/>
      <c r="R336" s="211"/>
      <c r="S336" s="211"/>
      <c r="T336" s="212"/>
      <c r="AT336" s="213" t="s">
        <v>131</v>
      </c>
      <c r="AU336" s="213" t="s">
        <v>82</v>
      </c>
      <c r="AV336" s="13" t="s">
        <v>84</v>
      </c>
      <c r="AW336" s="13" t="s">
        <v>30</v>
      </c>
      <c r="AX336" s="13" t="s">
        <v>74</v>
      </c>
      <c r="AY336" s="213" t="s">
        <v>122</v>
      </c>
    </row>
    <row r="337" spans="1:65" s="12" customFormat="1" ht="11.25">
      <c r="B337" s="192"/>
      <c r="C337" s="193"/>
      <c r="D337" s="194" t="s">
        <v>131</v>
      </c>
      <c r="E337" s="195" t="s">
        <v>1</v>
      </c>
      <c r="F337" s="196" t="s">
        <v>755</v>
      </c>
      <c r="G337" s="193"/>
      <c r="H337" s="195" t="s">
        <v>1</v>
      </c>
      <c r="I337" s="197"/>
      <c r="J337" s="193"/>
      <c r="K337" s="193"/>
      <c r="L337" s="198"/>
      <c r="M337" s="199"/>
      <c r="N337" s="200"/>
      <c r="O337" s="200"/>
      <c r="P337" s="200"/>
      <c r="Q337" s="200"/>
      <c r="R337" s="200"/>
      <c r="S337" s="200"/>
      <c r="T337" s="201"/>
      <c r="AT337" s="202" t="s">
        <v>131</v>
      </c>
      <c r="AU337" s="202" t="s">
        <v>82</v>
      </c>
      <c r="AV337" s="12" t="s">
        <v>82</v>
      </c>
      <c r="AW337" s="12" t="s">
        <v>30</v>
      </c>
      <c r="AX337" s="12" t="s">
        <v>74</v>
      </c>
      <c r="AY337" s="202" t="s">
        <v>122</v>
      </c>
    </row>
    <row r="338" spans="1:65" s="13" customFormat="1" ht="11.25">
      <c r="B338" s="203"/>
      <c r="C338" s="204"/>
      <c r="D338" s="194" t="s">
        <v>131</v>
      </c>
      <c r="E338" s="205" t="s">
        <v>1</v>
      </c>
      <c r="F338" s="206" t="s">
        <v>756</v>
      </c>
      <c r="G338" s="204"/>
      <c r="H338" s="207">
        <v>14</v>
      </c>
      <c r="I338" s="208"/>
      <c r="J338" s="204"/>
      <c r="K338" s="204"/>
      <c r="L338" s="209"/>
      <c r="M338" s="210"/>
      <c r="N338" s="211"/>
      <c r="O338" s="211"/>
      <c r="P338" s="211"/>
      <c r="Q338" s="211"/>
      <c r="R338" s="211"/>
      <c r="S338" s="211"/>
      <c r="T338" s="212"/>
      <c r="AT338" s="213" t="s">
        <v>131</v>
      </c>
      <c r="AU338" s="213" t="s">
        <v>82</v>
      </c>
      <c r="AV338" s="13" t="s">
        <v>84</v>
      </c>
      <c r="AW338" s="13" t="s">
        <v>30</v>
      </c>
      <c r="AX338" s="13" t="s">
        <v>74</v>
      </c>
      <c r="AY338" s="213" t="s">
        <v>122</v>
      </c>
    </row>
    <row r="339" spans="1:65" s="14" customFormat="1" ht="11.25">
      <c r="B339" s="214"/>
      <c r="C339" s="215"/>
      <c r="D339" s="194" t="s">
        <v>131</v>
      </c>
      <c r="E339" s="216" t="s">
        <v>1</v>
      </c>
      <c r="F339" s="217" t="s">
        <v>134</v>
      </c>
      <c r="G339" s="215"/>
      <c r="H339" s="218">
        <v>74</v>
      </c>
      <c r="I339" s="219"/>
      <c r="J339" s="215"/>
      <c r="K339" s="215"/>
      <c r="L339" s="220"/>
      <c r="M339" s="221"/>
      <c r="N339" s="222"/>
      <c r="O339" s="222"/>
      <c r="P339" s="222"/>
      <c r="Q339" s="222"/>
      <c r="R339" s="222"/>
      <c r="S339" s="222"/>
      <c r="T339" s="223"/>
      <c r="AT339" s="224" t="s">
        <v>131</v>
      </c>
      <c r="AU339" s="224" t="s">
        <v>82</v>
      </c>
      <c r="AV339" s="14" t="s">
        <v>129</v>
      </c>
      <c r="AW339" s="14" t="s">
        <v>30</v>
      </c>
      <c r="AX339" s="14" t="s">
        <v>82</v>
      </c>
      <c r="AY339" s="224" t="s">
        <v>122</v>
      </c>
    </row>
    <row r="340" spans="1:65" s="2" customFormat="1" ht="24.2" customHeight="1">
      <c r="A340" s="34"/>
      <c r="B340" s="35"/>
      <c r="C340" s="240" t="s">
        <v>451</v>
      </c>
      <c r="D340" s="240" t="s">
        <v>221</v>
      </c>
      <c r="E340" s="241" t="s">
        <v>472</v>
      </c>
      <c r="F340" s="242" t="s">
        <v>473</v>
      </c>
      <c r="G340" s="243" t="s">
        <v>167</v>
      </c>
      <c r="H340" s="244">
        <v>18.899999999999999</v>
      </c>
      <c r="I340" s="245"/>
      <c r="J340" s="246">
        <f>ROUND(I340*H340,2)</f>
        <v>0</v>
      </c>
      <c r="K340" s="242" t="s">
        <v>127</v>
      </c>
      <c r="L340" s="39"/>
      <c r="M340" s="247" t="s">
        <v>1</v>
      </c>
      <c r="N340" s="248" t="s">
        <v>39</v>
      </c>
      <c r="O340" s="71"/>
      <c r="P340" s="188">
        <f>O340*H340</f>
        <v>0</v>
      </c>
      <c r="Q340" s="188">
        <v>0</v>
      </c>
      <c r="R340" s="188">
        <f>Q340*H340</f>
        <v>0</v>
      </c>
      <c r="S340" s="188">
        <v>0</v>
      </c>
      <c r="T340" s="189">
        <f>S340*H340</f>
        <v>0</v>
      </c>
      <c r="U340" s="34"/>
      <c r="V340" s="34"/>
      <c r="W340" s="34"/>
      <c r="X340" s="34"/>
      <c r="Y340" s="34"/>
      <c r="Z340" s="34"/>
      <c r="AA340" s="34"/>
      <c r="AB340" s="34"/>
      <c r="AC340" s="34"/>
      <c r="AD340" s="34"/>
      <c r="AE340" s="34"/>
      <c r="AR340" s="190" t="s">
        <v>129</v>
      </c>
      <c r="AT340" s="190" t="s">
        <v>221</v>
      </c>
      <c r="AU340" s="190" t="s">
        <v>82</v>
      </c>
      <c r="AY340" s="17" t="s">
        <v>122</v>
      </c>
      <c r="BE340" s="191">
        <f>IF(N340="základní",J340,0)</f>
        <v>0</v>
      </c>
      <c r="BF340" s="191">
        <f>IF(N340="snížená",J340,0)</f>
        <v>0</v>
      </c>
      <c r="BG340" s="191">
        <f>IF(N340="zákl. přenesená",J340,0)</f>
        <v>0</v>
      </c>
      <c r="BH340" s="191">
        <f>IF(N340="sníž. přenesená",J340,0)</f>
        <v>0</v>
      </c>
      <c r="BI340" s="191">
        <f>IF(N340="nulová",J340,0)</f>
        <v>0</v>
      </c>
      <c r="BJ340" s="17" t="s">
        <v>82</v>
      </c>
      <c r="BK340" s="191">
        <f>ROUND(I340*H340,2)</f>
        <v>0</v>
      </c>
      <c r="BL340" s="17" t="s">
        <v>129</v>
      </c>
      <c r="BM340" s="190" t="s">
        <v>474</v>
      </c>
    </row>
    <row r="341" spans="1:65" s="2" customFormat="1" ht="48.75">
      <c r="A341" s="34"/>
      <c r="B341" s="35"/>
      <c r="C341" s="36"/>
      <c r="D341" s="194" t="s">
        <v>141</v>
      </c>
      <c r="E341" s="36"/>
      <c r="F341" s="225" t="s">
        <v>475</v>
      </c>
      <c r="G341" s="36"/>
      <c r="H341" s="36"/>
      <c r="I341" s="226"/>
      <c r="J341" s="36"/>
      <c r="K341" s="36"/>
      <c r="L341" s="39"/>
      <c r="M341" s="227"/>
      <c r="N341" s="228"/>
      <c r="O341" s="71"/>
      <c r="P341" s="71"/>
      <c r="Q341" s="71"/>
      <c r="R341" s="71"/>
      <c r="S341" s="71"/>
      <c r="T341" s="72"/>
      <c r="U341" s="34"/>
      <c r="V341" s="34"/>
      <c r="W341" s="34"/>
      <c r="X341" s="34"/>
      <c r="Y341" s="34"/>
      <c r="Z341" s="34"/>
      <c r="AA341" s="34"/>
      <c r="AB341" s="34"/>
      <c r="AC341" s="34"/>
      <c r="AD341" s="34"/>
      <c r="AE341" s="34"/>
      <c r="AT341" s="17" t="s">
        <v>141</v>
      </c>
      <c r="AU341" s="17" t="s">
        <v>82</v>
      </c>
    </row>
    <row r="342" spans="1:65" s="12" customFormat="1" ht="11.25">
      <c r="B342" s="192"/>
      <c r="C342" s="193"/>
      <c r="D342" s="194" t="s">
        <v>131</v>
      </c>
      <c r="E342" s="195" t="s">
        <v>1</v>
      </c>
      <c r="F342" s="196" t="s">
        <v>642</v>
      </c>
      <c r="G342" s="193"/>
      <c r="H342" s="195" t="s">
        <v>1</v>
      </c>
      <c r="I342" s="197"/>
      <c r="J342" s="193"/>
      <c r="K342" s="193"/>
      <c r="L342" s="198"/>
      <c r="M342" s="199"/>
      <c r="N342" s="200"/>
      <c r="O342" s="200"/>
      <c r="P342" s="200"/>
      <c r="Q342" s="200"/>
      <c r="R342" s="200"/>
      <c r="S342" s="200"/>
      <c r="T342" s="201"/>
      <c r="AT342" s="202" t="s">
        <v>131</v>
      </c>
      <c r="AU342" s="202" t="s">
        <v>82</v>
      </c>
      <c r="AV342" s="12" t="s">
        <v>82</v>
      </c>
      <c r="AW342" s="12" t="s">
        <v>30</v>
      </c>
      <c r="AX342" s="12" t="s">
        <v>74</v>
      </c>
      <c r="AY342" s="202" t="s">
        <v>122</v>
      </c>
    </row>
    <row r="343" spans="1:65" s="13" customFormat="1" ht="11.25">
      <c r="B343" s="203"/>
      <c r="C343" s="204"/>
      <c r="D343" s="194" t="s">
        <v>131</v>
      </c>
      <c r="E343" s="205" t="s">
        <v>1</v>
      </c>
      <c r="F343" s="206" t="s">
        <v>757</v>
      </c>
      <c r="G343" s="204"/>
      <c r="H343" s="207">
        <v>18.899999999999999</v>
      </c>
      <c r="I343" s="208"/>
      <c r="J343" s="204"/>
      <c r="K343" s="204"/>
      <c r="L343" s="209"/>
      <c r="M343" s="210"/>
      <c r="N343" s="211"/>
      <c r="O343" s="211"/>
      <c r="P343" s="211"/>
      <c r="Q343" s="211"/>
      <c r="R343" s="211"/>
      <c r="S343" s="211"/>
      <c r="T343" s="212"/>
      <c r="AT343" s="213" t="s">
        <v>131</v>
      </c>
      <c r="AU343" s="213" t="s">
        <v>82</v>
      </c>
      <c r="AV343" s="13" t="s">
        <v>84</v>
      </c>
      <c r="AW343" s="13" t="s">
        <v>30</v>
      </c>
      <c r="AX343" s="13" t="s">
        <v>74</v>
      </c>
      <c r="AY343" s="213" t="s">
        <v>122</v>
      </c>
    </row>
    <row r="344" spans="1:65" s="14" customFormat="1" ht="11.25">
      <c r="B344" s="214"/>
      <c r="C344" s="215"/>
      <c r="D344" s="194" t="s">
        <v>131</v>
      </c>
      <c r="E344" s="216" t="s">
        <v>1</v>
      </c>
      <c r="F344" s="217" t="s">
        <v>134</v>
      </c>
      <c r="G344" s="215"/>
      <c r="H344" s="218">
        <v>18.899999999999999</v>
      </c>
      <c r="I344" s="219"/>
      <c r="J344" s="215"/>
      <c r="K344" s="215"/>
      <c r="L344" s="220"/>
      <c r="M344" s="221"/>
      <c r="N344" s="222"/>
      <c r="O344" s="222"/>
      <c r="P344" s="222"/>
      <c r="Q344" s="222"/>
      <c r="R344" s="222"/>
      <c r="S344" s="222"/>
      <c r="T344" s="223"/>
      <c r="AT344" s="224" t="s">
        <v>131</v>
      </c>
      <c r="AU344" s="224" t="s">
        <v>82</v>
      </c>
      <c r="AV344" s="14" t="s">
        <v>129</v>
      </c>
      <c r="AW344" s="14" t="s">
        <v>30</v>
      </c>
      <c r="AX344" s="14" t="s">
        <v>82</v>
      </c>
      <c r="AY344" s="224" t="s">
        <v>122</v>
      </c>
    </row>
    <row r="345" spans="1:65" s="2" customFormat="1" ht="21.75" customHeight="1">
      <c r="A345" s="34"/>
      <c r="B345" s="35"/>
      <c r="C345" s="240" t="s">
        <v>458</v>
      </c>
      <c r="D345" s="240" t="s">
        <v>221</v>
      </c>
      <c r="E345" s="241" t="s">
        <v>488</v>
      </c>
      <c r="F345" s="242" t="s">
        <v>489</v>
      </c>
      <c r="G345" s="243" t="s">
        <v>167</v>
      </c>
      <c r="H345" s="244">
        <v>38</v>
      </c>
      <c r="I345" s="245"/>
      <c r="J345" s="246">
        <f>ROUND(I345*H345,2)</f>
        <v>0</v>
      </c>
      <c r="K345" s="242" t="s">
        <v>127</v>
      </c>
      <c r="L345" s="39"/>
      <c r="M345" s="247" t="s">
        <v>1</v>
      </c>
      <c r="N345" s="248" t="s">
        <v>39</v>
      </c>
      <c r="O345" s="71"/>
      <c r="P345" s="188">
        <f>O345*H345</f>
        <v>0</v>
      </c>
      <c r="Q345" s="188">
        <v>0</v>
      </c>
      <c r="R345" s="188">
        <f>Q345*H345</f>
        <v>0</v>
      </c>
      <c r="S345" s="188">
        <v>0</v>
      </c>
      <c r="T345" s="189">
        <f>S345*H345</f>
        <v>0</v>
      </c>
      <c r="U345" s="34"/>
      <c r="V345" s="34"/>
      <c r="W345" s="34"/>
      <c r="X345" s="34"/>
      <c r="Y345" s="34"/>
      <c r="Z345" s="34"/>
      <c r="AA345" s="34"/>
      <c r="AB345" s="34"/>
      <c r="AC345" s="34"/>
      <c r="AD345" s="34"/>
      <c r="AE345" s="34"/>
      <c r="AR345" s="190" t="s">
        <v>129</v>
      </c>
      <c r="AT345" s="190" t="s">
        <v>221</v>
      </c>
      <c r="AU345" s="190" t="s">
        <v>82</v>
      </c>
      <c r="AY345" s="17" t="s">
        <v>122</v>
      </c>
      <c r="BE345" s="191">
        <f>IF(N345="základní",J345,0)</f>
        <v>0</v>
      </c>
      <c r="BF345" s="191">
        <f>IF(N345="snížená",J345,0)</f>
        <v>0</v>
      </c>
      <c r="BG345" s="191">
        <f>IF(N345="zákl. přenesená",J345,0)</f>
        <v>0</v>
      </c>
      <c r="BH345" s="191">
        <f>IF(N345="sníž. přenesená",J345,0)</f>
        <v>0</v>
      </c>
      <c r="BI345" s="191">
        <f>IF(N345="nulová",J345,0)</f>
        <v>0</v>
      </c>
      <c r="BJ345" s="17" t="s">
        <v>82</v>
      </c>
      <c r="BK345" s="191">
        <f>ROUND(I345*H345,2)</f>
        <v>0</v>
      </c>
      <c r="BL345" s="17" t="s">
        <v>129</v>
      </c>
      <c r="BM345" s="190" t="s">
        <v>490</v>
      </c>
    </row>
    <row r="346" spans="1:65" s="2" customFormat="1" ht="48.75">
      <c r="A346" s="34"/>
      <c r="B346" s="35"/>
      <c r="C346" s="36"/>
      <c r="D346" s="194" t="s">
        <v>141</v>
      </c>
      <c r="E346" s="36"/>
      <c r="F346" s="225" t="s">
        <v>491</v>
      </c>
      <c r="G346" s="36"/>
      <c r="H346" s="36"/>
      <c r="I346" s="226"/>
      <c r="J346" s="36"/>
      <c r="K346" s="36"/>
      <c r="L346" s="39"/>
      <c r="M346" s="227"/>
      <c r="N346" s="228"/>
      <c r="O346" s="71"/>
      <c r="P346" s="71"/>
      <c r="Q346" s="71"/>
      <c r="R346" s="71"/>
      <c r="S346" s="71"/>
      <c r="T346" s="72"/>
      <c r="U346" s="34"/>
      <c r="V346" s="34"/>
      <c r="W346" s="34"/>
      <c r="X346" s="34"/>
      <c r="Y346" s="34"/>
      <c r="Z346" s="34"/>
      <c r="AA346" s="34"/>
      <c r="AB346" s="34"/>
      <c r="AC346" s="34"/>
      <c r="AD346" s="34"/>
      <c r="AE346" s="34"/>
      <c r="AT346" s="17" t="s">
        <v>141</v>
      </c>
      <c r="AU346" s="17" t="s">
        <v>82</v>
      </c>
    </row>
    <row r="347" spans="1:65" s="12" customFormat="1" ht="11.25">
      <c r="B347" s="192"/>
      <c r="C347" s="193"/>
      <c r="D347" s="194" t="s">
        <v>131</v>
      </c>
      <c r="E347" s="195" t="s">
        <v>1</v>
      </c>
      <c r="F347" s="196" t="s">
        <v>642</v>
      </c>
      <c r="G347" s="193"/>
      <c r="H347" s="195" t="s">
        <v>1</v>
      </c>
      <c r="I347" s="197"/>
      <c r="J347" s="193"/>
      <c r="K347" s="193"/>
      <c r="L347" s="198"/>
      <c r="M347" s="199"/>
      <c r="N347" s="200"/>
      <c r="O347" s="200"/>
      <c r="P347" s="200"/>
      <c r="Q347" s="200"/>
      <c r="R347" s="200"/>
      <c r="S347" s="200"/>
      <c r="T347" s="201"/>
      <c r="AT347" s="202" t="s">
        <v>131</v>
      </c>
      <c r="AU347" s="202" t="s">
        <v>82</v>
      </c>
      <c r="AV347" s="12" t="s">
        <v>82</v>
      </c>
      <c r="AW347" s="12" t="s">
        <v>30</v>
      </c>
      <c r="AX347" s="12" t="s">
        <v>74</v>
      </c>
      <c r="AY347" s="202" t="s">
        <v>122</v>
      </c>
    </row>
    <row r="348" spans="1:65" s="13" customFormat="1" ht="11.25">
      <c r="B348" s="203"/>
      <c r="C348" s="204"/>
      <c r="D348" s="194" t="s">
        <v>131</v>
      </c>
      <c r="E348" s="205" t="s">
        <v>1</v>
      </c>
      <c r="F348" s="206" t="s">
        <v>458</v>
      </c>
      <c r="G348" s="204"/>
      <c r="H348" s="207">
        <v>38</v>
      </c>
      <c r="I348" s="208"/>
      <c r="J348" s="204"/>
      <c r="K348" s="204"/>
      <c r="L348" s="209"/>
      <c r="M348" s="210"/>
      <c r="N348" s="211"/>
      <c r="O348" s="211"/>
      <c r="P348" s="211"/>
      <c r="Q348" s="211"/>
      <c r="R348" s="211"/>
      <c r="S348" s="211"/>
      <c r="T348" s="212"/>
      <c r="AT348" s="213" t="s">
        <v>131</v>
      </c>
      <c r="AU348" s="213" t="s">
        <v>82</v>
      </c>
      <c r="AV348" s="13" t="s">
        <v>84</v>
      </c>
      <c r="AW348" s="13" t="s">
        <v>30</v>
      </c>
      <c r="AX348" s="13" t="s">
        <v>74</v>
      </c>
      <c r="AY348" s="213" t="s">
        <v>122</v>
      </c>
    </row>
    <row r="349" spans="1:65" s="14" customFormat="1" ht="11.25">
      <c r="B349" s="214"/>
      <c r="C349" s="215"/>
      <c r="D349" s="194" t="s">
        <v>131</v>
      </c>
      <c r="E349" s="216" t="s">
        <v>1</v>
      </c>
      <c r="F349" s="217" t="s">
        <v>134</v>
      </c>
      <c r="G349" s="215"/>
      <c r="H349" s="218">
        <v>38</v>
      </c>
      <c r="I349" s="219"/>
      <c r="J349" s="215"/>
      <c r="K349" s="215"/>
      <c r="L349" s="220"/>
      <c r="M349" s="221"/>
      <c r="N349" s="222"/>
      <c r="O349" s="222"/>
      <c r="P349" s="222"/>
      <c r="Q349" s="222"/>
      <c r="R349" s="222"/>
      <c r="S349" s="222"/>
      <c r="T349" s="223"/>
      <c r="AT349" s="224" t="s">
        <v>131</v>
      </c>
      <c r="AU349" s="224" t="s">
        <v>82</v>
      </c>
      <c r="AV349" s="14" t="s">
        <v>129</v>
      </c>
      <c r="AW349" s="14" t="s">
        <v>30</v>
      </c>
      <c r="AX349" s="14" t="s">
        <v>82</v>
      </c>
      <c r="AY349" s="224" t="s">
        <v>122</v>
      </c>
    </row>
    <row r="350" spans="1:65" s="2" customFormat="1" ht="21.75" customHeight="1">
      <c r="A350" s="34"/>
      <c r="B350" s="35"/>
      <c r="C350" s="240" t="s">
        <v>465</v>
      </c>
      <c r="D350" s="240" t="s">
        <v>221</v>
      </c>
      <c r="E350" s="241" t="s">
        <v>500</v>
      </c>
      <c r="F350" s="242" t="s">
        <v>501</v>
      </c>
      <c r="G350" s="243" t="s">
        <v>126</v>
      </c>
      <c r="H350" s="244">
        <v>2</v>
      </c>
      <c r="I350" s="245"/>
      <c r="J350" s="246">
        <f>ROUND(I350*H350,2)</f>
        <v>0</v>
      </c>
      <c r="K350" s="242" t="s">
        <v>127</v>
      </c>
      <c r="L350" s="39"/>
      <c r="M350" s="247" t="s">
        <v>1</v>
      </c>
      <c r="N350" s="248" t="s">
        <v>39</v>
      </c>
      <c r="O350" s="71"/>
      <c r="P350" s="188">
        <f>O350*H350</f>
        <v>0</v>
      </c>
      <c r="Q350" s="188">
        <v>0</v>
      </c>
      <c r="R350" s="188">
        <f>Q350*H350</f>
        <v>0</v>
      </c>
      <c r="S350" s="188">
        <v>0</v>
      </c>
      <c r="T350" s="189">
        <f>S350*H350</f>
        <v>0</v>
      </c>
      <c r="U350" s="34"/>
      <c r="V350" s="34"/>
      <c r="W350" s="34"/>
      <c r="X350" s="34"/>
      <c r="Y350" s="34"/>
      <c r="Z350" s="34"/>
      <c r="AA350" s="34"/>
      <c r="AB350" s="34"/>
      <c r="AC350" s="34"/>
      <c r="AD350" s="34"/>
      <c r="AE350" s="34"/>
      <c r="AR350" s="190" t="s">
        <v>129</v>
      </c>
      <c r="AT350" s="190" t="s">
        <v>221</v>
      </c>
      <c r="AU350" s="190" t="s">
        <v>82</v>
      </c>
      <c r="AY350" s="17" t="s">
        <v>122</v>
      </c>
      <c r="BE350" s="191">
        <f>IF(N350="základní",J350,0)</f>
        <v>0</v>
      </c>
      <c r="BF350" s="191">
        <f>IF(N350="snížená",J350,0)</f>
        <v>0</v>
      </c>
      <c r="BG350" s="191">
        <f>IF(N350="zákl. přenesená",J350,0)</f>
        <v>0</v>
      </c>
      <c r="BH350" s="191">
        <f>IF(N350="sníž. přenesená",J350,0)</f>
        <v>0</v>
      </c>
      <c r="BI350" s="191">
        <f>IF(N350="nulová",J350,0)</f>
        <v>0</v>
      </c>
      <c r="BJ350" s="17" t="s">
        <v>82</v>
      </c>
      <c r="BK350" s="191">
        <f>ROUND(I350*H350,2)</f>
        <v>0</v>
      </c>
      <c r="BL350" s="17" t="s">
        <v>129</v>
      </c>
      <c r="BM350" s="190" t="s">
        <v>502</v>
      </c>
    </row>
    <row r="351" spans="1:65" s="2" customFormat="1" ht="29.25">
      <c r="A351" s="34"/>
      <c r="B351" s="35"/>
      <c r="C351" s="36"/>
      <c r="D351" s="194" t="s">
        <v>141</v>
      </c>
      <c r="E351" s="36"/>
      <c r="F351" s="225" t="s">
        <v>503</v>
      </c>
      <c r="G351" s="36"/>
      <c r="H351" s="36"/>
      <c r="I351" s="226"/>
      <c r="J351" s="36"/>
      <c r="K351" s="36"/>
      <c r="L351" s="39"/>
      <c r="M351" s="227"/>
      <c r="N351" s="228"/>
      <c r="O351" s="71"/>
      <c r="P351" s="71"/>
      <c r="Q351" s="71"/>
      <c r="R351" s="71"/>
      <c r="S351" s="71"/>
      <c r="T351" s="72"/>
      <c r="U351" s="34"/>
      <c r="V351" s="34"/>
      <c r="W351" s="34"/>
      <c r="X351" s="34"/>
      <c r="Y351" s="34"/>
      <c r="Z351" s="34"/>
      <c r="AA351" s="34"/>
      <c r="AB351" s="34"/>
      <c r="AC351" s="34"/>
      <c r="AD351" s="34"/>
      <c r="AE351" s="34"/>
      <c r="AT351" s="17" t="s">
        <v>141</v>
      </c>
      <c r="AU351" s="17" t="s">
        <v>82</v>
      </c>
    </row>
    <row r="352" spans="1:65" s="12" customFormat="1" ht="11.25">
      <c r="B352" s="192"/>
      <c r="C352" s="193"/>
      <c r="D352" s="194" t="s">
        <v>131</v>
      </c>
      <c r="E352" s="195" t="s">
        <v>1</v>
      </c>
      <c r="F352" s="196" t="s">
        <v>758</v>
      </c>
      <c r="G352" s="193"/>
      <c r="H352" s="195" t="s">
        <v>1</v>
      </c>
      <c r="I352" s="197"/>
      <c r="J352" s="193"/>
      <c r="K352" s="193"/>
      <c r="L352" s="198"/>
      <c r="M352" s="199"/>
      <c r="N352" s="200"/>
      <c r="O352" s="200"/>
      <c r="P352" s="200"/>
      <c r="Q352" s="200"/>
      <c r="R352" s="200"/>
      <c r="S352" s="200"/>
      <c r="T352" s="201"/>
      <c r="AT352" s="202" t="s">
        <v>131</v>
      </c>
      <c r="AU352" s="202" t="s">
        <v>82</v>
      </c>
      <c r="AV352" s="12" t="s">
        <v>82</v>
      </c>
      <c r="AW352" s="12" t="s">
        <v>30</v>
      </c>
      <c r="AX352" s="12" t="s">
        <v>74</v>
      </c>
      <c r="AY352" s="202" t="s">
        <v>122</v>
      </c>
    </row>
    <row r="353" spans="1:65" s="13" customFormat="1" ht="11.25">
      <c r="B353" s="203"/>
      <c r="C353" s="204"/>
      <c r="D353" s="194" t="s">
        <v>131</v>
      </c>
      <c r="E353" s="205" t="s">
        <v>1</v>
      </c>
      <c r="F353" s="206" t="s">
        <v>84</v>
      </c>
      <c r="G353" s="204"/>
      <c r="H353" s="207">
        <v>2</v>
      </c>
      <c r="I353" s="208"/>
      <c r="J353" s="204"/>
      <c r="K353" s="204"/>
      <c r="L353" s="209"/>
      <c r="M353" s="210"/>
      <c r="N353" s="211"/>
      <c r="O353" s="211"/>
      <c r="P353" s="211"/>
      <c r="Q353" s="211"/>
      <c r="R353" s="211"/>
      <c r="S353" s="211"/>
      <c r="T353" s="212"/>
      <c r="AT353" s="213" t="s">
        <v>131</v>
      </c>
      <c r="AU353" s="213" t="s">
        <v>82</v>
      </c>
      <c r="AV353" s="13" t="s">
        <v>84</v>
      </c>
      <c r="AW353" s="13" t="s">
        <v>30</v>
      </c>
      <c r="AX353" s="13" t="s">
        <v>74</v>
      </c>
      <c r="AY353" s="213" t="s">
        <v>122</v>
      </c>
    </row>
    <row r="354" spans="1:65" s="14" customFormat="1" ht="11.25">
      <c r="B354" s="214"/>
      <c r="C354" s="215"/>
      <c r="D354" s="194" t="s">
        <v>131</v>
      </c>
      <c r="E354" s="216" t="s">
        <v>1</v>
      </c>
      <c r="F354" s="217" t="s">
        <v>134</v>
      </c>
      <c r="G354" s="215"/>
      <c r="H354" s="218">
        <v>2</v>
      </c>
      <c r="I354" s="219"/>
      <c r="J354" s="215"/>
      <c r="K354" s="215"/>
      <c r="L354" s="220"/>
      <c r="M354" s="221"/>
      <c r="N354" s="222"/>
      <c r="O354" s="222"/>
      <c r="P354" s="222"/>
      <c r="Q354" s="222"/>
      <c r="R354" s="222"/>
      <c r="S354" s="222"/>
      <c r="T354" s="223"/>
      <c r="AT354" s="224" t="s">
        <v>131</v>
      </c>
      <c r="AU354" s="224" t="s">
        <v>82</v>
      </c>
      <c r="AV354" s="14" t="s">
        <v>129</v>
      </c>
      <c r="AW354" s="14" t="s">
        <v>30</v>
      </c>
      <c r="AX354" s="14" t="s">
        <v>82</v>
      </c>
      <c r="AY354" s="224" t="s">
        <v>122</v>
      </c>
    </row>
    <row r="355" spans="1:65" s="2" customFormat="1" ht="16.5" customHeight="1">
      <c r="A355" s="34"/>
      <c r="B355" s="35"/>
      <c r="C355" s="240" t="s">
        <v>396</v>
      </c>
      <c r="D355" s="240" t="s">
        <v>221</v>
      </c>
      <c r="E355" s="241" t="s">
        <v>759</v>
      </c>
      <c r="F355" s="242" t="s">
        <v>760</v>
      </c>
      <c r="G355" s="243" t="s">
        <v>224</v>
      </c>
      <c r="H355" s="244">
        <v>2</v>
      </c>
      <c r="I355" s="245"/>
      <c r="J355" s="246">
        <f>ROUND(I355*H355,2)</f>
        <v>0</v>
      </c>
      <c r="K355" s="242" t="s">
        <v>127</v>
      </c>
      <c r="L355" s="39"/>
      <c r="M355" s="247" t="s">
        <v>1</v>
      </c>
      <c r="N355" s="248" t="s">
        <v>39</v>
      </c>
      <c r="O355" s="71"/>
      <c r="P355" s="188">
        <f>O355*H355</f>
        <v>0</v>
      </c>
      <c r="Q355" s="188">
        <v>0</v>
      </c>
      <c r="R355" s="188">
        <f>Q355*H355</f>
        <v>0</v>
      </c>
      <c r="S355" s="188">
        <v>0</v>
      </c>
      <c r="T355" s="189">
        <f>S355*H355</f>
        <v>0</v>
      </c>
      <c r="U355" s="34"/>
      <c r="V355" s="34"/>
      <c r="W355" s="34"/>
      <c r="X355" s="34"/>
      <c r="Y355" s="34"/>
      <c r="Z355" s="34"/>
      <c r="AA355" s="34"/>
      <c r="AB355" s="34"/>
      <c r="AC355" s="34"/>
      <c r="AD355" s="34"/>
      <c r="AE355" s="34"/>
      <c r="AR355" s="190" t="s">
        <v>129</v>
      </c>
      <c r="AT355" s="190" t="s">
        <v>221</v>
      </c>
      <c r="AU355" s="190" t="s">
        <v>82</v>
      </c>
      <c r="AY355" s="17" t="s">
        <v>122</v>
      </c>
      <c r="BE355" s="191">
        <f>IF(N355="základní",J355,0)</f>
        <v>0</v>
      </c>
      <c r="BF355" s="191">
        <f>IF(N355="snížená",J355,0)</f>
        <v>0</v>
      </c>
      <c r="BG355" s="191">
        <f>IF(N355="zákl. přenesená",J355,0)</f>
        <v>0</v>
      </c>
      <c r="BH355" s="191">
        <f>IF(N355="sníž. přenesená",J355,0)</f>
        <v>0</v>
      </c>
      <c r="BI355" s="191">
        <f>IF(N355="nulová",J355,0)</f>
        <v>0</v>
      </c>
      <c r="BJ355" s="17" t="s">
        <v>82</v>
      </c>
      <c r="BK355" s="191">
        <f>ROUND(I355*H355,2)</f>
        <v>0</v>
      </c>
      <c r="BL355" s="17" t="s">
        <v>129</v>
      </c>
      <c r="BM355" s="190" t="s">
        <v>761</v>
      </c>
    </row>
    <row r="356" spans="1:65" s="2" customFormat="1" ht="48.75">
      <c r="A356" s="34"/>
      <c r="B356" s="35"/>
      <c r="C356" s="36"/>
      <c r="D356" s="194" t="s">
        <v>141</v>
      </c>
      <c r="E356" s="36"/>
      <c r="F356" s="225" t="s">
        <v>762</v>
      </c>
      <c r="G356" s="36"/>
      <c r="H356" s="36"/>
      <c r="I356" s="226"/>
      <c r="J356" s="36"/>
      <c r="K356" s="36"/>
      <c r="L356" s="39"/>
      <c r="M356" s="227"/>
      <c r="N356" s="228"/>
      <c r="O356" s="71"/>
      <c r="P356" s="71"/>
      <c r="Q356" s="71"/>
      <c r="R356" s="71"/>
      <c r="S356" s="71"/>
      <c r="T356" s="72"/>
      <c r="U356" s="34"/>
      <c r="V356" s="34"/>
      <c r="W356" s="34"/>
      <c r="X356" s="34"/>
      <c r="Y356" s="34"/>
      <c r="Z356" s="34"/>
      <c r="AA356" s="34"/>
      <c r="AB356" s="34"/>
      <c r="AC356" s="34"/>
      <c r="AD356" s="34"/>
      <c r="AE356" s="34"/>
      <c r="AT356" s="17" t="s">
        <v>141</v>
      </c>
      <c r="AU356" s="17" t="s">
        <v>82</v>
      </c>
    </row>
    <row r="357" spans="1:65" s="12" customFormat="1" ht="11.25">
      <c r="B357" s="192"/>
      <c r="C357" s="193"/>
      <c r="D357" s="194" t="s">
        <v>131</v>
      </c>
      <c r="E357" s="195" t="s">
        <v>1</v>
      </c>
      <c r="F357" s="196" t="s">
        <v>763</v>
      </c>
      <c r="G357" s="193"/>
      <c r="H357" s="195" t="s">
        <v>1</v>
      </c>
      <c r="I357" s="197"/>
      <c r="J357" s="193"/>
      <c r="K357" s="193"/>
      <c r="L357" s="198"/>
      <c r="M357" s="199"/>
      <c r="N357" s="200"/>
      <c r="O357" s="200"/>
      <c r="P357" s="200"/>
      <c r="Q357" s="200"/>
      <c r="R357" s="200"/>
      <c r="S357" s="200"/>
      <c r="T357" s="201"/>
      <c r="AT357" s="202" t="s">
        <v>131</v>
      </c>
      <c r="AU357" s="202" t="s">
        <v>82</v>
      </c>
      <c r="AV357" s="12" t="s">
        <v>82</v>
      </c>
      <c r="AW357" s="12" t="s">
        <v>30</v>
      </c>
      <c r="AX357" s="12" t="s">
        <v>74</v>
      </c>
      <c r="AY357" s="202" t="s">
        <v>122</v>
      </c>
    </row>
    <row r="358" spans="1:65" s="13" customFormat="1" ht="11.25">
      <c r="B358" s="203"/>
      <c r="C358" s="204"/>
      <c r="D358" s="194" t="s">
        <v>131</v>
      </c>
      <c r="E358" s="205" t="s">
        <v>1</v>
      </c>
      <c r="F358" s="206" t="s">
        <v>84</v>
      </c>
      <c r="G358" s="204"/>
      <c r="H358" s="207">
        <v>2</v>
      </c>
      <c r="I358" s="208"/>
      <c r="J358" s="204"/>
      <c r="K358" s="204"/>
      <c r="L358" s="209"/>
      <c r="M358" s="210"/>
      <c r="N358" s="211"/>
      <c r="O358" s="211"/>
      <c r="P358" s="211"/>
      <c r="Q358" s="211"/>
      <c r="R358" s="211"/>
      <c r="S358" s="211"/>
      <c r="T358" s="212"/>
      <c r="AT358" s="213" t="s">
        <v>131</v>
      </c>
      <c r="AU358" s="213" t="s">
        <v>82</v>
      </c>
      <c r="AV358" s="13" t="s">
        <v>84</v>
      </c>
      <c r="AW358" s="13" t="s">
        <v>30</v>
      </c>
      <c r="AX358" s="13" t="s">
        <v>74</v>
      </c>
      <c r="AY358" s="213" t="s">
        <v>122</v>
      </c>
    </row>
    <row r="359" spans="1:65" s="14" customFormat="1" ht="11.25">
      <c r="B359" s="214"/>
      <c r="C359" s="215"/>
      <c r="D359" s="194" t="s">
        <v>131</v>
      </c>
      <c r="E359" s="216" t="s">
        <v>1</v>
      </c>
      <c r="F359" s="217" t="s">
        <v>134</v>
      </c>
      <c r="G359" s="215"/>
      <c r="H359" s="218">
        <v>2</v>
      </c>
      <c r="I359" s="219"/>
      <c r="J359" s="215"/>
      <c r="K359" s="215"/>
      <c r="L359" s="220"/>
      <c r="M359" s="221"/>
      <c r="N359" s="222"/>
      <c r="O359" s="222"/>
      <c r="P359" s="222"/>
      <c r="Q359" s="222"/>
      <c r="R359" s="222"/>
      <c r="S359" s="222"/>
      <c r="T359" s="223"/>
      <c r="AT359" s="224" t="s">
        <v>131</v>
      </c>
      <c r="AU359" s="224" t="s">
        <v>82</v>
      </c>
      <c r="AV359" s="14" t="s">
        <v>129</v>
      </c>
      <c r="AW359" s="14" t="s">
        <v>30</v>
      </c>
      <c r="AX359" s="14" t="s">
        <v>82</v>
      </c>
      <c r="AY359" s="224" t="s">
        <v>122</v>
      </c>
    </row>
    <row r="360" spans="1:65" s="11" customFormat="1" ht="25.9" customHeight="1">
      <c r="B360" s="164"/>
      <c r="C360" s="165"/>
      <c r="D360" s="166" t="s">
        <v>73</v>
      </c>
      <c r="E360" s="167" t="s">
        <v>511</v>
      </c>
      <c r="F360" s="167" t="s">
        <v>512</v>
      </c>
      <c r="G360" s="165"/>
      <c r="H360" s="165"/>
      <c r="I360" s="168"/>
      <c r="J360" s="169">
        <f>BK360</f>
        <v>0</v>
      </c>
      <c r="K360" s="165"/>
      <c r="L360" s="170"/>
      <c r="M360" s="171"/>
      <c r="N360" s="172"/>
      <c r="O360" s="172"/>
      <c r="P360" s="173">
        <f>SUM(P361:P390)</f>
        <v>0</v>
      </c>
      <c r="Q360" s="172"/>
      <c r="R360" s="173">
        <f>SUM(R361:R390)</f>
        <v>0</v>
      </c>
      <c r="S360" s="172"/>
      <c r="T360" s="174">
        <f>SUM(T361:T390)</f>
        <v>0</v>
      </c>
      <c r="AR360" s="175" t="s">
        <v>129</v>
      </c>
      <c r="AT360" s="176" t="s">
        <v>73</v>
      </c>
      <c r="AU360" s="176" t="s">
        <v>74</v>
      </c>
      <c r="AY360" s="175" t="s">
        <v>122</v>
      </c>
      <c r="BK360" s="177">
        <f>SUM(BK361:BK390)</f>
        <v>0</v>
      </c>
    </row>
    <row r="361" spans="1:65" s="2" customFormat="1" ht="24.2" customHeight="1">
      <c r="A361" s="34"/>
      <c r="B361" s="35"/>
      <c r="C361" s="240" t="s">
        <v>480</v>
      </c>
      <c r="D361" s="240" t="s">
        <v>221</v>
      </c>
      <c r="E361" s="241" t="s">
        <v>514</v>
      </c>
      <c r="F361" s="242" t="s">
        <v>515</v>
      </c>
      <c r="G361" s="243" t="s">
        <v>126</v>
      </c>
      <c r="H361" s="244">
        <v>1</v>
      </c>
      <c r="I361" s="245"/>
      <c r="J361" s="246">
        <f>ROUND(I361*H361,2)</f>
        <v>0</v>
      </c>
      <c r="K361" s="242" t="s">
        <v>127</v>
      </c>
      <c r="L361" s="39"/>
      <c r="M361" s="247" t="s">
        <v>1</v>
      </c>
      <c r="N361" s="248" t="s">
        <v>39</v>
      </c>
      <c r="O361" s="71"/>
      <c r="P361" s="188">
        <f>O361*H361</f>
        <v>0</v>
      </c>
      <c r="Q361" s="188">
        <v>0</v>
      </c>
      <c r="R361" s="188">
        <f>Q361*H361</f>
        <v>0</v>
      </c>
      <c r="S361" s="188">
        <v>0</v>
      </c>
      <c r="T361" s="189">
        <f>S361*H361</f>
        <v>0</v>
      </c>
      <c r="U361" s="34"/>
      <c r="V361" s="34"/>
      <c r="W361" s="34"/>
      <c r="X361" s="34"/>
      <c r="Y361" s="34"/>
      <c r="Z361" s="34"/>
      <c r="AA361" s="34"/>
      <c r="AB361" s="34"/>
      <c r="AC361" s="34"/>
      <c r="AD361" s="34"/>
      <c r="AE361" s="34"/>
      <c r="AR361" s="190" t="s">
        <v>129</v>
      </c>
      <c r="AT361" s="190" t="s">
        <v>221</v>
      </c>
      <c r="AU361" s="190" t="s">
        <v>82</v>
      </c>
      <c r="AY361" s="17" t="s">
        <v>122</v>
      </c>
      <c r="BE361" s="191">
        <f>IF(N361="základní",J361,0)</f>
        <v>0</v>
      </c>
      <c r="BF361" s="191">
        <f>IF(N361="snížená",J361,0)</f>
        <v>0</v>
      </c>
      <c r="BG361" s="191">
        <f>IF(N361="zákl. přenesená",J361,0)</f>
        <v>0</v>
      </c>
      <c r="BH361" s="191">
        <f>IF(N361="sníž. přenesená",J361,0)</f>
        <v>0</v>
      </c>
      <c r="BI361" s="191">
        <f>IF(N361="nulová",J361,0)</f>
        <v>0</v>
      </c>
      <c r="BJ361" s="17" t="s">
        <v>82</v>
      </c>
      <c r="BK361" s="191">
        <f>ROUND(I361*H361,2)</f>
        <v>0</v>
      </c>
      <c r="BL361" s="17" t="s">
        <v>129</v>
      </c>
      <c r="BM361" s="190" t="s">
        <v>516</v>
      </c>
    </row>
    <row r="362" spans="1:65" s="2" customFormat="1" ht="29.25">
      <c r="A362" s="34"/>
      <c r="B362" s="35"/>
      <c r="C362" s="36"/>
      <c r="D362" s="194" t="s">
        <v>141</v>
      </c>
      <c r="E362" s="36"/>
      <c r="F362" s="225" t="s">
        <v>517</v>
      </c>
      <c r="G362" s="36"/>
      <c r="H362" s="36"/>
      <c r="I362" s="226"/>
      <c r="J362" s="36"/>
      <c r="K362" s="36"/>
      <c r="L362" s="39"/>
      <c r="M362" s="227"/>
      <c r="N362" s="228"/>
      <c r="O362" s="71"/>
      <c r="P362" s="71"/>
      <c r="Q362" s="71"/>
      <c r="R362" s="71"/>
      <c r="S362" s="71"/>
      <c r="T362" s="72"/>
      <c r="U362" s="34"/>
      <c r="V362" s="34"/>
      <c r="W362" s="34"/>
      <c r="X362" s="34"/>
      <c r="Y362" s="34"/>
      <c r="Z362" s="34"/>
      <c r="AA362" s="34"/>
      <c r="AB362" s="34"/>
      <c r="AC362" s="34"/>
      <c r="AD362" s="34"/>
      <c r="AE362" s="34"/>
      <c r="AT362" s="17" t="s">
        <v>141</v>
      </c>
      <c r="AU362" s="17" t="s">
        <v>82</v>
      </c>
    </row>
    <row r="363" spans="1:65" s="12" customFormat="1" ht="11.25">
      <c r="B363" s="192"/>
      <c r="C363" s="193"/>
      <c r="D363" s="194" t="s">
        <v>131</v>
      </c>
      <c r="E363" s="195" t="s">
        <v>1</v>
      </c>
      <c r="F363" s="196" t="s">
        <v>642</v>
      </c>
      <c r="G363" s="193"/>
      <c r="H363" s="195" t="s">
        <v>1</v>
      </c>
      <c r="I363" s="197"/>
      <c r="J363" s="193"/>
      <c r="K363" s="193"/>
      <c r="L363" s="198"/>
      <c r="M363" s="199"/>
      <c r="N363" s="200"/>
      <c r="O363" s="200"/>
      <c r="P363" s="200"/>
      <c r="Q363" s="200"/>
      <c r="R363" s="200"/>
      <c r="S363" s="200"/>
      <c r="T363" s="201"/>
      <c r="AT363" s="202" t="s">
        <v>131</v>
      </c>
      <c r="AU363" s="202" t="s">
        <v>82</v>
      </c>
      <c r="AV363" s="12" t="s">
        <v>82</v>
      </c>
      <c r="AW363" s="12" t="s">
        <v>30</v>
      </c>
      <c r="AX363" s="12" t="s">
        <v>74</v>
      </c>
      <c r="AY363" s="202" t="s">
        <v>122</v>
      </c>
    </row>
    <row r="364" spans="1:65" s="13" customFormat="1" ht="11.25">
      <c r="B364" s="203"/>
      <c r="C364" s="204"/>
      <c r="D364" s="194" t="s">
        <v>131</v>
      </c>
      <c r="E364" s="205" t="s">
        <v>1</v>
      </c>
      <c r="F364" s="206" t="s">
        <v>82</v>
      </c>
      <c r="G364" s="204"/>
      <c r="H364" s="207">
        <v>1</v>
      </c>
      <c r="I364" s="208"/>
      <c r="J364" s="204"/>
      <c r="K364" s="204"/>
      <c r="L364" s="209"/>
      <c r="M364" s="210"/>
      <c r="N364" s="211"/>
      <c r="O364" s="211"/>
      <c r="P364" s="211"/>
      <c r="Q364" s="211"/>
      <c r="R364" s="211"/>
      <c r="S364" s="211"/>
      <c r="T364" s="212"/>
      <c r="AT364" s="213" t="s">
        <v>131</v>
      </c>
      <c r="AU364" s="213" t="s">
        <v>82</v>
      </c>
      <c r="AV364" s="13" t="s">
        <v>84</v>
      </c>
      <c r="AW364" s="13" t="s">
        <v>30</v>
      </c>
      <c r="AX364" s="13" t="s">
        <v>74</v>
      </c>
      <c r="AY364" s="213" t="s">
        <v>122</v>
      </c>
    </row>
    <row r="365" spans="1:65" s="14" customFormat="1" ht="11.25">
      <c r="B365" s="214"/>
      <c r="C365" s="215"/>
      <c r="D365" s="194" t="s">
        <v>131</v>
      </c>
      <c r="E365" s="216" t="s">
        <v>1</v>
      </c>
      <c r="F365" s="217" t="s">
        <v>134</v>
      </c>
      <c r="G365" s="215"/>
      <c r="H365" s="218">
        <v>1</v>
      </c>
      <c r="I365" s="219"/>
      <c r="J365" s="215"/>
      <c r="K365" s="215"/>
      <c r="L365" s="220"/>
      <c r="M365" s="221"/>
      <c r="N365" s="222"/>
      <c r="O365" s="222"/>
      <c r="P365" s="222"/>
      <c r="Q365" s="222"/>
      <c r="R365" s="222"/>
      <c r="S365" s="222"/>
      <c r="T365" s="223"/>
      <c r="AT365" s="224" t="s">
        <v>131</v>
      </c>
      <c r="AU365" s="224" t="s">
        <v>82</v>
      </c>
      <c r="AV365" s="14" t="s">
        <v>129</v>
      </c>
      <c r="AW365" s="14" t="s">
        <v>30</v>
      </c>
      <c r="AX365" s="14" t="s">
        <v>82</v>
      </c>
      <c r="AY365" s="224" t="s">
        <v>122</v>
      </c>
    </row>
    <row r="366" spans="1:65" s="2" customFormat="1" ht="24.2" customHeight="1">
      <c r="A366" s="34"/>
      <c r="B366" s="35"/>
      <c r="C366" s="240" t="s">
        <v>487</v>
      </c>
      <c r="D366" s="240" t="s">
        <v>221</v>
      </c>
      <c r="E366" s="241" t="s">
        <v>529</v>
      </c>
      <c r="F366" s="242" t="s">
        <v>530</v>
      </c>
      <c r="G366" s="243" t="s">
        <v>126</v>
      </c>
      <c r="H366" s="244">
        <v>1</v>
      </c>
      <c r="I366" s="245"/>
      <c r="J366" s="246">
        <f>ROUND(I366*H366,2)</f>
        <v>0</v>
      </c>
      <c r="K366" s="242" t="s">
        <v>127</v>
      </c>
      <c r="L366" s="39"/>
      <c r="M366" s="247" t="s">
        <v>1</v>
      </c>
      <c r="N366" s="248" t="s">
        <v>39</v>
      </c>
      <c r="O366" s="71"/>
      <c r="P366" s="188">
        <f>O366*H366</f>
        <v>0</v>
      </c>
      <c r="Q366" s="188">
        <v>0</v>
      </c>
      <c r="R366" s="188">
        <f>Q366*H366</f>
        <v>0</v>
      </c>
      <c r="S366" s="188">
        <v>0</v>
      </c>
      <c r="T366" s="189">
        <f>S366*H366</f>
        <v>0</v>
      </c>
      <c r="U366" s="34"/>
      <c r="V366" s="34"/>
      <c r="W366" s="34"/>
      <c r="X366" s="34"/>
      <c r="Y366" s="34"/>
      <c r="Z366" s="34"/>
      <c r="AA366" s="34"/>
      <c r="AB366" s="34"/>
      <c r="AC366" s="34"/>
      <c r="AD366" s="34"/>
      <c r="AE366" s="34"/>
      <c r="AR366" s="190" t="s">
        <v>531</v>
      </c>
      <c r="AT366" s="190" t="s">
        <v>221</v>
      </c>
      <c r="AU366" s="190" t="s">
        <v>82</v>
      </c>
      <c r="AY366" s="17" t="s">
        <v>122</v>
      </c>
      <c r="BE366" s="191">
        <f>IF(N366="základní",J366,0)</f>
        <v>0</v>
      </c>
      <c r="BF366" s="191">
        <f>IF(N366="snížená",J366,0)</f>
        <v>0</v>
      </c>
      <c r="BG366" s="191">
        <f>IF(N366="zákl. přenesená",J366,0)</f>
        <v>0</v>
      </c>
      <c r="BH366" s="191">
        <f>IF(N366="sníž. přenesená",J366,0)</f>
        <v>0</v>
      </c>
      <c r="BI366" s="191">
        <f>IF(N366="nulová",J366,0)</f>
        <v>0</v>
      </c>
      <c r="BJ366" s="17" t="s">
        <v>82</v>
      </c>
      <c r="BK366" s="191">
        <f>ROUND(I366*H366,2)</f>
        <v>0</v>
      </c>
      <c r="BL366" s="17" t="s">
        <v>531</v>
      </c>
      <c r="BM366" s="190" t="s">
        <v>532</v>
      </c>
    </row>
    <row r="367" spans="1:65" s="2" customFormat="1" ht="48.75">
      <c r="A367" s="34"/>
      <c r="B367" s="35"/>
      <c r="C367" s="36"/>
      <c r="D367" s="194" t="s">
        <v>141</v>
      </c>
      <c r="E367" s="36"/>
      <c r="F367" s="225" t="s">
        <v>533</v>
      </c>
      <c r="G367" s="36"/>
      <c r="H367" s="36"/>
      <c r="I367" s="226"/>
      <c r="J367" s="36"/>
      <c r="K367" s="36"/>
      <c r="L367" s="39"/>
      <c r="M367" s="227"/>
      <c r="N367" s="228"/>
      <c r="O367" s="71"/>
      <c r="P367" s="71"/>
      <c r="Q367" s="71"/>
      <c r="R367" s="71"/>
      <c r="S367" s="71"/>
      <c r="T367" s="72"/>
      <c r="U367" s="34"/>
      <c r="V367" s="34"/>
      <c r="W367" s="34"/>
      <c r="X367" s="34"/>
      <c r="Y367" s="34"/>
      <c r="Z367" s="34"/>
      <c r="AA367" s="34"/>
      <c r="AB367" s="34"/>
      <c r="AC367" s="34"/>
      <c r="AD367" s="34"/>
      <c r="AE367" s="34"/>
      <c r="AT367" s="17" t="s">
        <v>141</v>
      </c>
      <c r="AU367" s="17" t="s">
        <v>82</v>
      </c>
    </row>
    <row r="368" spans="1:65" s="12" customFormat="1" ht="11.25">
      <c r="B368" s="192"/>
      <c r="C368" s="193"/>
      <c r="D368" s="194" t="s">
        <v>131</v>
      </c>
      <c r="E368" s="195" t="s">
        <v>1</v>
      </c>
      <c r="F368" s="196" t="s">
        <v>642</v>
      </c>
      <c r="G368" s="193"/>
      <c r="H368" s="195" t="s">
        <v>1</v>
      </c>
      <c r="I368" s="197"/>
      <c r="J368" s="193"/>
      <c r="K368" s="193"/>
      <c r="L368" s="198"/>
      <c r="M368" s="199"/>
      <c r="N368" s="200"/>
      <c r="O368" s="200"/>
      <c r="P368" s="200"/>
      <c r="Q368" s="200"/>
      <c r="R368" s="200"/>
      <c r="S368" s="200"/>
      <c r="T368" s="201"/>
      <c r="AT368" s="202" t="s">
        <v>131</v>
      </c>
      <c r="AU368" s="202" t="s">
        <v>82</v>
      </c>
      <c r="AV368" s="12" t="s">
        <v>82</v>
      </c>
      <c r="AW368" s="12" t="s">
        <v>30</v>
      </c>
      <c r="AX368" s="12" t="s">
        <v>74</v>
      </c>
      <c r="AY368" s="202" t="s">
        <v>122</v>
      </c>
    </row>
    <row r="369" spans="1:65" s="13" customFormat="1" ht="11.25">
      <c r="B369" s="203"/>
      <c r="C369" s="204"/>
      <c r="D369" s="194" t="s">
        <v>131</v>
      </c>
      <c r="E369" s="205" t="s">
        <v>1</v>
      </c>
      <c r="F369" s="206" t="s">
        <v>82</v>
      </c>
      <c r="G369" s="204"/>
      <c r="H369" s="207">
        <v>1</v>
      </c>
      <c r="I369" s="208"/>
      <c r="J369" s="204"/>
      <c r="K369" s="204"/>
      <c r="L369" s="209"/>
      <c r="M369" s="210"/>
      <c r="N369" s="211"/>
      <c r="O369" s="211"/>
      <c r="P369" s="211"/>
      <c r="Q369" s="211"/>
      <c r="R369" s="211"/>
      <c r="S369" s="211"/>
      <c r="T369" s="212"/>
      <c r="AT369" s="213" t="s">
        <v>131</v>
      </c>
      <c r="AU369" s="213" t="s">
        <v>82</v>
      </c>
      <c r="AV369" s="13" t="s">
        <v>84</v>
      </c>
      <c r="AW369" s="13" t="s">
        <v>30</v>
      </c>
      <c r="AX369" s="13" t="s">
        <v>74</v>
      </c>
      <c r="AY369" s="213" t="s">
        <v>122</v>
      </c>
    </row>
    <row r="370" spans="1:65" s="14" customFormat="1" ht="11.25">
      <c r="B370" s="214"/>
      <c r="C370" s="215"/>
      <c r="D370" s="194" t="s">
        <v>131</v>
      </c>
      <c r="E370" s="216" t="s">
        <v>1</v>
      </c>
      <c r="F370" s="217" t="s">
        <v>134</v>
      </c>
      <c r="G370" s="215"/>
      <c r="H370" s="218">
        <v>1</v>
      </c>
      <c r="I370" s="219"/>
      <c r="J370" s="215"/>
      <c r="K370" s="215"/>
      <c r="L370" s="220"/>
      <c r="M370" s="221"/>
      <c r="N370" s="222"/>
      <c r="O370" s="222"/>
      <c r="P370" s="222"/>
      <c r="Q370" s="222"/>
      <c r="R370" s="222"/>
      <c r="S370" s="222"/>
      <c r="T370" s="223"/>
      <c r="AT370" s="224" t="s">
        <v>131</v>
      </c>
      <c r="AU370" s="224" t="s">
        <v>82</v>
      </c>
      <c r="AV370" s="14" t="s">
        <v>129</v>
      </c>
      <c r="AW370" s="14" t="s">
        <v>30</v>
      </c>
      <c r="AX370" s="14" t="s">
        <v>82</v>
      </c>
      <c r="AY370" s="224" t="s">
        <v>122</v>
      </c>
    </row>
    <row r="371" spans="1:65" s="2" customFormat="1" ht="24.2" customHeight="1">
      <c r="A371" s="34"/>
      <c r="B371" s="35"/>
      <c r="C371" s="240" t="s">
        <v>499</v>
      </c>
      <c r="D371" s="240" t="s">
        <v>221</v>
      </c>
      <c r="E371" s="241" t="s">
        <v>764</v>
      </c>
      <c r="F371" s="242" t="s">
        <v>765</v>
      </c>
      <c r="G371" s="243" t="s">
        <v>126</v>
      </c>
      <c r="H371" s="244">
        <v>2</v>
      </c>
      <c r="I371" s="245"/>
      <c r="J371" s="246">
        <f>ROUND(I371*H371,2)</f>
        <v>0</v>
      </c>
      <c r="K371" s="242" t="s">
        <v>127</v>
      </c>
      <c r="L371" s="39"/>
      <c r="M371" s="247" t="s">
        <v>1</v>
      </c>
      <c r="N371" s="248" t="s">
        <v>39</v>
      </c>
      <c r="O371" s="71"/>
      <c r="P371" s="188">
        <f>O371*H371</f>
        <v>0</v>
      </c>
      <c r="Q371" s="188">
        <v>0</v>
      </c>
      <c r="R371" s="188">
        <f>Q371*H371</f>
        <v>0</v>
      </c>
      <c r="S371" s="188">
        <v>0</v>
      </c>
      <c r="T371" s="189">
        <f>S371*H371</f>
        <v>0</v>
      </c>
      <c r="U371" s="34"/>
      <c r="V371" s="34"/>
      <c r="W371" s="34"/>
      <c r="X371" s="34"/>
      <c r="Y371" s="34"/>
      <c r="Z371" s="34"/>
      <c r="AA371" s="34"/>
      <c r="AB371" s="34"/>
      <c r="AC371" s="34"/>
      <c r="AD371" s="34"/>
      <c r="AE371" s="34"/>
      <c r="AR371" s="190" t="s">
        <v>531</v>
      </c>
      <c r="AT371" s="190" t="s">
        <v>221</v>
      </c>
      <c r="AU371" s="190" t="s">
        <v>82</v>
      </c>
      <c r="AY371" s="17" t="s">
        <v>122</v>
      </c>
      <c r="BE371" s="191">
        <f>IF(N371="základní",J371,0)</f>
        <v>0</v>
      </c>
      <c r="BF371" s="191">
        <f>IF(N371="snížená",J371,0)</f>
        <v>0</v>
      </c>
      <c r="BG371" s="191">
        <f>IF(N371="zákl. přenesená",J371,0)</f>
        <v>0</v>
      </c>
      <c r="BH371" s="191">
        <f>IF(N371="sníž. přenesená",J371,0)</f>
        <v>0</v>
      </c>
      <c r="BI371" s="191">
        <f>IF(N371="nulová",J371,0)</f>
        <v>0</v>
      </c>
      <c r="BJ371" s="17" t="s">
        <v>82</v>
      </c>
      <c r="BK371" s="191">
        <f>ROUND(I371*H371,2)</f>
        <v>0</v>
      </c>
      <c r="BL371" s="17" t="s">
        <v>531</v>
      </c>
      <c r="BM371" s="190" t="s">
        <v>766</v>
      </c>
    </row>
    <row r="372" spans="1:65" s="2" customFormat="1" ht="11.25">
      <c r="A372" s="34"/>
      <c r="B372" s="35"/>
      <c r="C372" s="36"/>
      <c r="D372" s="194" t="s">
        <v>141</v>
      </c>
      <c r="E372" s="36"/>
      <c r="F372" s="225" t="s">
        <v>765</v>
      </c>
      <c r="G372" s="36"/>
      <c r="H372" s="36"/>
      <c r="I372" s="226"/>
      <c r="J372" s="36"/>
      <c r="K372" s="36"/>
      <c r="L372" s="39"/>
      <c r="M372" s="227"/>
      <c r="N372" s="228"/>
      <c r="O372" s="71"/>
      <c r="P372" s="71"/>
      <c r="Q372" s="71"/>
      <c r="R372" s="71"/>
      <c r="S372" s="71"/>
      <c r="T372" s="72"/>
      <c r="U372" s="34"/>
      <c r="V372" s="34"/>
      <c r="W372" s="34"/>
      <c r="X372" s="34"/>
      <c r="Y372" s="34"/>
      <c r="Z372" s="34"/>
      <c r="AA372" s="34"/>
      <c r="AB372" s="34"/>
      <c r="AC372" s="34"/>
      <c r="AD372" s="34"/>
      <c r="AE372" s="34"/>
      <c r="AT372" s="17" t="s">
        <v>141</v>
      </c>
      <c r="AU372" s="17" t="s">
        <v>82</v>
      </c>
    </row>
    <row r="373" spans="1:65" s="12" customFormat="1" ht="11.25">
      <c r="B373" s="192"/>
      <c r="C373" s="193"/>
      <c r="D373" s="194" t="s">
        <v>131</v>
      </c>
      <c r="E373" s="195" t="s">
        <v>1</v>
      </c>
      <c r="F373" s="196" t="s">
        <v>767</v>
      </c>
      <c r="G373" s="193"/>
      <c r="H373" s="195" t="s">
        <v>1</v>
      </c>
      <c r="I373" s="197"/>
      <c r="J373" s="193"/>
      <c r="K373" s="193"/>
      <c r="L373" s="198"/>
      <c r="M373" s="199"/>
      <c r="N373" s="200"/>
      <c r="O373" s="200"/>
      <c r="P373" s="200"/>
      <c r="Q373" s="200"/>
      <c r="R373" s="200"/>
      <c r="S373" s="200"/>
      <c r="T373" s="201"/>
      <c r="AT373" s="202" t="s">
        <v>131</v>
      </c>
      <c r="AU373" s="202" t="s">
        <v>82</v>
      </c>
      <c r="AV373" s="12" t="s">
        <v>82</v>
      </c>
      <c r="AW373" s="12" t="s">
        <v>30</v>
      </c>
      <c r="AX373" s="12" t="s">
        <v>74</v>
      </c>
      <c r="AY373" s="202" t="s">
        <v>122</v>
      </c>
    </row>
    <row r="374" spans="1:65" s="13" customFormat="1" ht="11.25">
      <c r="B374" s="203"/>
      <c r="C374" s="204"/>
      <c r="D374" s="194" t="s">
        <v>131</v>
      </c>
      <c r="E374" s="205" t="s">
        <v>1</v>
      </c>
      <c r="F374" s="206" t="s">
        <v>84</v>
      </c>
      <c r="G374" s="204"/>
      <c r="H374" s="207">
        <v>2</v>
      </c>
      <c r="I374" s="208"/>
      <c r="J374" s="204"/>
      <c r="K374" s="204"/>
      <c r="L374" s="209"/>
      <c r="M374" s="210"/>
      <c r="N374" s="211"/>
      <c r="O374" s="211"/>
      <c r="P374" s="211"/>
      <c r="Q374" s="211"/>
      <c r="R374" s="211"/>
      <c r="S374" s="211"/>
      <c r="T374" s="212"/>
      <c r="AT374" s="213" t="s">
        <v>131</v>
      </c>
      <c r="AU374" s="213" t="s">
        <v>82</v>
      </c>
      <c r="AV374" s="13" t="s">
        <v>84</v>
      </c>
      <c r="AW374" s="13" t="s">
        <v>30</v>
      </c>
      <c r="AX374" s="13" t="s">
        <v>74</v>
      </c>
      <c r="AY374" s="213" t="s">
        <v>122</v>
      </c>
    </row>
    <row r="375" spans="1:65" s="14" customFormat="1" ht="11.25">
      <c r="B375" s="214"/>
      <c r="C375" s="215"/>
      <c r="D375" s="194" t="s">
        <v>131</v>
      </c>
      <c r="E375" s="216" t="s">
        <v>1</v>
      </c>
      <c r="F375" s="217" t="s">
        <v>134</v>
      </c>
      <c r="G375" s="215"/>
      <c r="H375" s="218">
        <v>2</v>
      </c>
      <c r="I375" s="219"/>
      <c r="J375" s="215"/>
      <c r="K375" s="215"/>
      <c r="L375" s="220"/>
      <c r="M375" s="221"/>
      <c r="N375" s="222"/>
      <c r="O375" s="222"/>
      <c r="P375" s="222"/>
      <c r="Q375" s="222"/>
      <c r="R375" s="222"/>
      <c r="S375" s="222"/>
      <c r="T375" s="223"/>
      <c r="AT375" s="224" t="s">
        <v>131</v>
      </c>
      <c r="AU375" s="224" t="s">
        <v>82</v>
      </c>
      <c r="AV375" s="14" t="s">
        <v>129</v>
      </c>
      <c r="AW375" s="14" t="s">
        <v>30</v>
      </c>
      <c r="AX375" s="14" t="s">
        <v>82</v>
      </c>
      <c r="AY375" s="224" t="s">
        <v>122</v>
      </c>
    </row>
    <row r="376" spans="1:65" s="2" customFormat="1" ht="37.9" customHeight="1">
      <c r="A376" s="34"/>
      <c r="B376" s="35"/>
      <c r="C376" s="240" t="s">
        <v>505</v>
      </c>
      <c r="D376" s="240" t="s">
        <v>221</v>
      </c>
      <c r="E376" s="241" t="s">
        <v>768</v>
      </c>
      <c r="F376" s="242" t="s">
        <v>769</v>
      </c>
      <c r="G376" s="243" t="s">
        <v>126</v>
      </c>
      <c r="H376" s="244">
        <v>2</v>
      </c>
      <c r="I376" s="245"/>
      <c r="J376" s="246">
        <f>ROUND(I376*H376,2)</f>
        <v>0</v>
      </c>
      <c r="K376" s="242" t="s">
        <v>127</v>
      </c>
      <c r="L376" s="39"/>
      <c r="M376" s="247" t="s">
        <v>1</v>
      </c>
      <c r="N376" s="248" t="s">
        <v>39</v>
      </c>
      <c r="O376" s="71"/>
      <c r="P376" s="188">
        <f>O376*H376</f>
        <v>0</v>
      </c>
      <c r="Q376" s="188">
        <v>0</v>
      </c>
      <c r="R376" s="188">
        <f>Q376*H376</f>
        <v>0</v>
      </c>
      <c r="S376" s="188">
        <v>0</v>
      </c>
      <c r="T376" s="189">
        <f>S376*H376</f>
        <v>0</v>
      </c>
      <c r="U376" s="34"/>
      <c r="V376" s="34"/>
      <c r="W376" s="34"/>
      <c r="X376" s="34"/>
      <c r="Y376" s="34"/>
      <c r="Z376" s="34"/>
      <c r="AA376" s="34"/>
      <c r="AB376" s="34"/>
      <c r="AC376" s="34"/>
      <c r="AD376" s="34"/>
      <c r="AE376" s="34"/>
      <c r="AR376" s="190" t="s">
        <v>531</v>
      </c>
      <c r="AT376" s="190" t="s">
        <v>221</v>
      </c>
      <c r="AU376" s="190" t="s">
        <v>82</v>
      </c>
      <c r="AY376" s="17" t="s">
        <v>122</v>
      </c>
      <c r="BE376" s="191">
        <f>IF(N376="základní",J376,0)</f>
        <v>0</v>
      </c>
      <c r="BF376" s="191">
        <f>IF(N376="snížená",J376,0)</f>
        <v>0</v>
      </c>
      <c r="BG376" s="191">
        <f>IF(N376="zákl. přenesená",J376,0)</f>
        <v>0</v>
      </c>
      <c r="BH376" s="191">
        <f>IF(N376="sníž. přenesená",J376,0)</f>
        <v>0</v>
      </c>
      <c r="BI376" s="191">
        <f>IF(N376="nulová",J376,0)</f>
        <v>0</v>
      </c>
      <c r="BJ376" s="17" t="s">
        <v>82</v>
      </c>
      <c r="BK376" s="191">
        <f>ROUND(I376*H376,2)</f>
        <v>0</v>
      </c>
      <c r="BL376" s="17" t="s">
        <v>531</v>
      </c>
      <c r="BM376" s="190" t="s">
        <v>770</v>
      </c>
    </row>
    <row r="377" spans="1:65" s="2" customFormat="1" ht="39">
      <c r="A377" s="34"/>
      <c r="B377" s="35"/>
      <c r="C377" s="36"/>
      <c r="D377" s="194" t="s">
        <v>141</v>
      </c>
      <c r="E377" s="36"/>
      <c r="F377" s="225" t="s">
        <v>771</v>
      </c>
      <c r="G377" s="36"/>
      <c r="H377" s="36"/>
      <c r="I377" s="226"/>
      <c r="J377" s="36"/>
      <c r="K377" s="36"/>
      <c r="L377" s="39"/>
      <c r="M377" s="227"/>
      <c r="N377" s="228"/>
      <c r="O377" s="71"/>
      <c r="P377" s="71"/>
      <c r="Q377" s="71"/>
      <c r="R377" s="71"/>
      <c r="S377" s="71"/>
      <c r="T377" s="72"/>
      <c r="U377" s="34"/>
      <c r="V377" s="34"/>
      <c r="W377" s="34"/>
      <c r="X377" s="34"/>
      <c r="Y377" s="34"/>
      <c r="Z377" s="34"/>
      <c r="AA377" s="34"/>
      <c r="AB377" s="34"/>
      <c r="AC377" s="34"/>
      <c r="AD377" s="34"/>
      <c r="AE377" s="34"/>
      <c r="AT377" s="17" t="s">
        <v>141</v>
      </c>
      <c r="AU377" s="17" t="s">
        <v>82</v>
      </c>
    </row>
    <row r="378" spans="1:65" s="12" customFormat="1" ht="11.25">
      <c r="B378" s="192"/>
      <c r="C378" s="193"/>
      <c r="D378" s="194" t="s">
        <v>131</v>
      </c>
      <c r="E378" s="195" t="s">
        <v>1</v>
      </c>
      <c r="F378" s="196" t="s">
        <v>767</v>
      </c>
      <c r="G378" s="193"/>
      <c r="H378" s="195" t="s">
        <v>1</v>
      </c>
      <c r="I378" s="197"/>
      <c r="J378" s="193"/>
      <c r="K378" s="193"/>
      <c r="L378" s="198"/>
      <c r="M378" s="199"/>
      <c r="N378" s="200"/>
      <c r="O378" s="200"/>
      <c r="P378" s="200"/>
      <c r="Q378" s="200"/>
      <c r="R378" s="200"/>
      <c r="S378" s="200"/>
      <c r="T378" s="201"/>
      <c r="AT378" s="202" t="s">
        <v>131</v>
      </c>
      <c r="AU378" s="202" t="s">
        <v>82</v>
      </c>
      <c r="AV378" s="12" t="s">
        <v>82</v>
      </c>
      <c r="AW378" s="12" t="s">
        <v>30</v>
      </c>
      <c r="AX378" s="12" t="s">
        <v>74</v>
      </c>
      <c r="AY378" s="202" t="s">
        <v>122</v>
      </c>
    </row>
    <row r="379" spans="1:65" s="13" customFormat="1" ht="11.25">
      <c r="B379" s="203"/>
      <c r="C379" s="204"/>
      <c r="D379" s="194" t="s">
        <v>131</v>
      </c>
      <c r="E379" s="205" t="s">
        <v>1</v>
      </c>
      <c r="F379" s="206" t="s">
        <v>84</v>
      </c>
      <c r="G379" s="204"/>
      <c r="H379" s="207">
        <v>2</v>
      </c>
      <c r="I379" s="208"/>
      <c r="J379" s="204"/>
      <c r="K379" s="204"/>
      <c r="L379" s="209"/>
      <c r="M379" s="210"/>
      <c r="N379" s="211"/>
      <c r="O379" s="211"/>
      <c r="P379" s="211"/>
      <c r="Q379" s="211"/>
      <c r="R379" s="211"/>
      <c r="S379" s="211"/>
      <c r="T379" s="212"/>
      <c r="AT379" s="213" t="s">
        <v>131</v>
      </c>
      <c r="AU379" s="213" t="s">
        <v>82</v>
      </c>
      <c r="AV379" s="13" t="s">
        <v>84</v>
      </c>
      <c r="AW379" s="13" t="s">
        <v>30</v>
      </c>
      <c r="AX379" s="13" t="s">
        <v>74</v>
      </c>
      <c r="AY379" s="213" t="s">
        <v>122</v>
      </c>
    </row>
    <row r="380" spans="1:65" s="14" customFormat="1" ht="11.25">
      <c r="B380" s="214"/>
      <c r="C380" s="215"/>
      <c r="D380" s="194" t="s">
        <v>131</v>
      </c>
      <c r="E380" s="216" t="s">
        <v>1</v>
      </c>
      <c r="F380" s="217" t="s">
        <v>134</v>
      </c>
      <c r="G380" s="215"/>
      <c r="H380" s="218">
        <v>2</v>
      </c>
      <c r="I380" s="219"/>
      <c r="J380" s="215"/>
      <c r="K380" s="215"/>
      <c r="L380" s="220"/>
      <c r="M380" s="221"/>
      <c r="N380" s="222"/>
      <c r="O380" s="222"/>
      <c r="P380" s="222"/>
      <c r="Q380" s="222"/>
      <c r="R380" s="222"/>
      <c r="S380" s="222"/>
      <c r="T380" s="223"/>
      <c r="AT380" s="224" t="s">
        <v>131</v>
      </c>
      <c r="AU380" s="224" t="s">
        <v>82</v>
      </c>
      <c r="AV380" s="14" t="s">
        <v>129</v>
      </c>
      <c r="AW380" s="14" t="s">
        <v>30</v>
      </c>
      <c r="AX380" s="14" t="s">
        <v>82</v>
      </c>
      <c r="AY380" s="224" t="s">
        <v>122</v>
      </c>
    </row>
    <row r="381" spans="1:65" s="2" customFormat="1" ht="16.5" customHeight="1">
      <c r="A381" s="34"/>
      <c r="B381" s="35"/>
      <c r="C381" s="240" t="s">
        <v>513</v>
      </c>
      <c r="D381" s="240" t="s">
        <v>221</v>
      </c>
      <c r="E381" s="241" t="s">
        <v>540</v>
      </c>
      <c r="F381" s="242" t="s">
        <v>541</v>
      </c>
      <c r="G381" s="243" t="s">
        <v>126</v>
      </c>
      <c r="H381" s="244">
        <v>1</v>
      </c>
      <c r="I381" s="245"/>
      <c r="J381" s="246">
        <f>ROUND(I381*H381,2)</f>
        <v>0</v>
      </c>
      <c r="K381" s="242" t="s">
        <v>127</v>
      </c>
      <c r="L381" s="39"/>
      <c r="M381" s="247" t="s">
        <v>1</v>
      </c>
      <c r="N381" s="248" t="s">
        <v>39</v>
      </c>
      <c r="O381" s="71"/>
      <c r="P381" s="188">
        <f>O381*H381</f>
        <v>0</v>
      </c>
      <c r="Q381" s="188">
        <v>0</v>
      </c>
      <c r="R381" s="188">
        <f>Q381*H381</f>
        <v>0</v>
      </c>
      <c r="S381" s="188">
        <v>0</v>
      </c>
      <c r="T381" s="189">
        <f>S381*H381</f>
        <v>0</v>
      </c>
      <c r="U381" s="34"/>
      <c r="V381" s="34"/>
      <c r="W381" s="34"/>
      <c r="X381" s="34"/>
      <c r="Y381" s="34"/>
      <c r="Z381" s="34"/>
      <c r="AA381" s="34"/>
      <c r="AB381" s="34"/>
      <c r="AC381" s="34"/>
      <c r="AD381" s="34"/>
      <c r="AE381" s="34"/>
      <c r="AR381" s="190" t="s">
        <v>531</v>
      </c>
      <c r="AT381" s="190" t="s">
        <v>221</v>
      </c>
      <c r="AU381" s="190" t="s">
        <v>82</v>
      </c>
      <c r="AY381" s="17" t="s">
        <v>122</v>
      </c>
      <c r="BE381" s="191">
        <f>IF(N381="základní",J381,0)</f>
        <v>0</v>
      </c>
      <c r="BF381" s="191">
        <f>IF(N381="snížená",J381,0)</f>
        <v>0</v>
      </c>
      <c r="BG381" s="191">
        <f>IF(N381="zákl. přenesená",J381,0)</f>
        <v>0</v>
      </c>
      <c r="BH381" s="191">
        <f>IF(N381="sníž. přenesená",J381,0)</f>
        <v>0</v>
      </c>
      <c r="BI381" s="191">
        <f>IF(N381="nulová",J381,0)</f>
        <v>0</v>
      </c>
      <c r="BJ381" s="17" t="s">
        <v>82</v>
      </c>
      <c r="BK381" s="191">
        <f>ROUND(I381*H381,2)</f>
        <v>0</v>
      </c>
      <c r="BL381" s="17" t="s">
        <v>531</v>
      </c>
      <c r="BM381" s="190" t="s">
        <v>542</v>
      </c>
    </row>
    <row r="382" spans="1:65" s="2" customFormat="1" ht="29.25">
      <c r="A382" s="34"/>
      <c r="B382" s="35"/>
      <c r="C382" s="36"/>
      <c r="D382" s="194" t="s">
        <v>141</v>
      </c>
      <c r="E382" s="36"/>
      <c r="F382" s="225" t="s">
        <v>543</v>
      </c>
      <c r="G382" s="36"/>
      <c r="H382" s="36"/>
      <c r="I382" s="226"/>
      <c r="J382" s="36"/>
      <c r="K382" s="36"/>
      <c r="L382" s="39"/>
      <c r="M382" s="227"/>
      <c r="N382" s="228"/>
      <c r="O382" s="71"/>
      <c r="P382" s="71"/>
      <c r="Q382" s="71"/>
      <c r="R382" s="71"/>
      <c r="S382" s="71"/>
      <c r="T382" s="72"/>
      <c r="U382" s="34"/>
      <c r="V382" s="34"/>
      <c r="W382" s="34"/>
      <c r="X382" s="34"/>
      <c r="Y382" s="34"/>
      <c r="Z382" s="34"/>
      <c r="AA382" s="34"/>
      <c r="AB382" s="34"/>
      <c r="AC382" s="34"/>
      <c r="AD382" s="34"/>
      <c r="AE382" s="34"/>
      <c r="AT382" s="17" t="s">
        <v>141</v>
      </c>
      <c r="AU382" s="17" t="s">
        <v>82</v>
      </c>
    </row>
    <row r="383" spans="1:65" s="12" customFormat="1" ht="11.25">
      <c r="B383" s="192"/>
      <c r="C383" s="193"/>
      <c r="D383" s="194" t="s">
        <v>131</v>
      </c>
      <c r="E383" s="195" t="s">
        <v>1</v>
      </c>
      <c r="F383" s="196" t="s">
        <v>758</v>
      </c>
      <c r="G383" s="193"/>
      <c r="H383" s="195" t="s">
        <v>1</v>
      </c>
      <c r="I383" s="197"/>
      <c r="J383" s="193"/>
      <c r="K383" s="193"/>
      <c r="L383" s="198"/>
      <c r="M383" s="199"/>
      <c r="N383" s="200"/>
      <c r="O383" s="200"/>
      <c r="P383" s="200"/>
      <c r="Q383" s="200"/>
      <c r="R383" s="200"/>
      <c r="S383" s="200"/>
      <c r="T383" s="201"/>
      <c r="AT383" s="202" t="s">
        <v>131</v>
      </c>
      <c r="AU383" s="202" t="s">
        <v>82</v>
      </c>
      <c r="AV383" s="12" t="s">
        <v>82</v>
      </c>
      <c r="AW383" s="12" t="s">
        <v>30</v>
      </c>
      <c r="AX383" s="12" t="s">
        <v>74</v>
      </c>
      <c r="AY383" s="202" t="s">
        <v>122</v>
      </c>
    </row>
    <row r="384" spans="1:65" s="13" customFormat="1" ht="11.25">
      <c r="B384" s="203"/>
      <c r="C384" s="204"/>
      <c r="D384" s="194" t="s">
        <v>131</v>
      </c>
      <c r="E384" s="205" t="s">
        <v>1</v>
      </c>
      <c r="F384" s="206" t="s">
        <v>82</v>
      </c>
      <c r="G384" s="204"/>
      <c r="H384" s="207">
        <v>1</v>
      </c>
      <c r="I384" s="208"/>
      <c r="J384" s="204"/>
      <c r="K384" s="204"/>
      <c r="L384" s="209"/>
      <c r="M384" s="210"/>
      <c r="N384" s="211"/>
      <c r="O384" s="211"/>
      <c r="P384" s="211"/>
      <c r="Q384" s="211"/>
      <c r="R384" s="211"/>
      <c r="S384" s="211"/>
      <c r="T384" s="212"/>
      <c r="AT384" s="213" t="s">
        <v>131</v>
      </c>
      <c r="AU384" s="213" t="s">
        <v>82</v>
      </c>
      <c r="AV384" s="13" t="s">
        <v>84</v>
      </c>
      <c r="AW384" s="13" t="s">
        <v>30</v>
      </c>
      <c r="AX384" s="13" t="s">
        <v>74</v>
      </c>
      <c r="AY384" s="213" t="s">
        <v>122</v>
      </c>
    </row>
    <row r="385" spans="1:65" s="14" customFormat="1" ht="11.25">
      <c r="B385" s="214"/>
      <c r="C385" s="215"/>
      <c r="D385" s="194" t="s">
        <v>131</v>
      </c>
      <c r="E385" s="216" t="s">
        <v>1</v>
      </c>
      <c r="F385" s="217" t="s">
        <v>134</v>
      </c>
      <c r="G385" s="215"/>
      <c r="H385" s="218">
        <v>1</v>
      </c>
      <c r="I385" s="219"/>
      <c r="J385" s="215"/>
      <c r="K385" s="215"/>
      <c r="L385" s="220"/>
      <c r="M385" s="221"/>
      <c r="N385" s="222"/>
      <c r="O385" s="222"/>
      <c r="P385" s="222"/>
      <c r="Q385" s="222"/>
      <c r="R385" s="222"/>
      <c r="S385" s="222"/>
      <c r="T385" s="223"/>
      <c r="AT385" s="224" t="s">
        <v>131</v>
      </c>
      <c r="AU385" s="224" t="s">
        <v>82</v>
      </c>
      <c r="AV385" s="14" t="s">
        <v>129</v>
      </c>
      <c r="AW385" s="14" t="s">
        <v>30</v>
      </c>
      <c r="AX385" s="14" t="s">
        <v>82</v>
      </c>
      <c r="AY385" s="224" t="s">
        <v>122</v>
      </c>
    </row>
    <row r="386" spans="1:65" s="2" customFormat="1" ht="21.75" customHeight="1">
      <c r="A386" s="34"/>
      <c r="B386" s="35"/>
      <c r="C386" s="240" t="s">
        <v>518</v>
      </c>
      <c r="D386" s="240" t="s">
        <v>221</v>
      </c>
      <c r="E386" s="241" t="s">
        <v>772</v>
      </c>
      <c r="F386" s="242" t="s">
        <v>773</v>
      </c>
      <c r="G386" s="243" t="s">
        <v>126</v>
      </c>
      <c r="H386" s="244">
        <v>1</v>
      </c>
      <c r="I386" s="245"/>
      <c r="J386" s="246">
        <f>ROUND(I386*H386,2)</f>
        <v>0</v>
      </c>
      <c r="K386" s="242" t="s">
        <v>127</v>
      </c>
      <c r="L386" s="39"/>
      <c r="M386" s="247" t="s">
        <v>1</v>
      </c>
      <c r="N386" s="248" t="s">
        <v>39</v>
      </c>
      <c r="O386" s="71"/>
      <c r="P386" s="188">
        <f>O386*H386</f>
        <v>0</v>
      </c>
      <c r="Q386" s="188">
        <v>0</v>
      </c>
      <c r="R386" s="188">
        <f>Q386*H386</f>
        <v>0</v>
      </c>
      <c r="S386" s="188">
        <v>0</v>
      </c>
      <c r="T386" s="189">
        <f>S386*H386</f>
        <v>0</v>
      </c>
      <c r="U386" s="34"/>
      <c r="V386" s="34"/>
      <c r="W386" s="34"/>
      <c r="X386" s="34"/>
      <c r="Y386" s="34"/>
      <c r="Z386" s="34"/>
      <c r="AA386" s="34"/>
      <c r="AB386" s="34"/>
      <c r="AC386" s="34"/>
      <c r="AD386" s="34"/>
      <c r="AE386" s="34"/>
      <c r="AR386" s="190" t="s">
        <v>531</v>
      </c>
      <c r="AT386" s="190" t="s">
        <v>221</v>
      </c>
      <c r="AU386" s="190" t="s">
        <v>82</v>
      </c>
      <c r="AY386" s="17" t="s">
        <v>122</v>
      </c>
      <c r="BE386" s="191">
        <f>IF(N386="základní",J386,0)</f>
        <v>0</v>
      </c>
      <c r="BF386" s="191">
        <f>IF(N386="snížená",J386,0)</f>
        <v>0</v>
      </c>
      <c r="BG386" s="191">
        <f>IF(N386="zákl. přenesená",J386,0)</f>
        <v>0</v>
      </c>
      <c r="BH386" s="191">
        <f>IF(N386="sníž. přenesená",J386,0)</f>
        <v>0</v>
      </c>
      <c r="BI386" s="191">
        <f>IF(N386="nulová",J386,0)</f>
        <v>0</v>
      </c>
      <c r="BJ386" s="17" t="s">
        <v>82</v>
      </c>
      <c r="BK386" s="191">
        <f>ROUND(I386*H386,2)</f>
        <v>0</v>
      </c>
      <c r="BL386" s="17" t="s">
        <v>531</v>
      </c>
      <c r="BM386" s="190" t="s">
        <v>774</v>
      </c>
    </row>
    <row r="387" spans="1:65" s="2" customFormat="1" ht="11.25">
      <c r="A387" s="34"/>
      <c r="B387" s="35"/>
      <c r="C387" s="36"/>
      <c r="D387" s="194" t="s">
        <v>141</v>
      </c>
      <c r="E387" s="36"/>
      <c r="F387" s="225" t="s">
        <v>773</v>
      </c>
      <c r="G387" s="36"/>
      <c r="H387" s="36"/>
      <c r="I387" s="226"/>
      <c r="J387" s="36"/>
      <c r="K387" s="36"/>
      <c r="L387" s="39"/>
      <c r="M387" s="227"/>
      <c r="N387" s="228"/>
      <c r="O387" s="71"/>
      <c r="P387" s="71"/>
      <c r="Q387" s="71"/>
      <c r="R387" s="71"/>
      <c r="S387" s="71"/>
      <c r="T387" s="72"/>
      <c r="U387" s="34"/>
      <c r="V387" s="34"/>
      <c r="W387" s="34"/>
      <c r="X387" s="34"/>
      <c r="Y387" s="34"/>
      <c r="Z387" s="34"/>
      <c r="AA387" s="34"/>
      <c r="AB387" s="34"/>
      <c r="AC387" s="34"/>
      <c r="AD387" s="34"/>
      <c r="AE387" s="34"/>
      <c r="AT387" s="17" t="s">
        <v>141</v>
      </c>
      <c r="AU387" s="17" t="s">
        <v>82</v>
      </c>
    </row>
    <row r="388" spans="1:65" s="12" customFormat="1" ht="11.25">
      <c r="B388" s="192"/>
      <c r="C388" s="193"/>
      <c r="D388" s="194" t="s">
        <v>131</v>
      </c>
      <c r="E388" s="195" t="s">
        <v>1</v>
      </c>
      <c r="F388" s="196" t="s">
        <v>758</v>
      </c>
      <c r="G388" s="193"/>
      <c r="H388" s="195" t="s">
        <v>1</v>
      </c>
      <c r="I388" s="197"/>
      <c r="J388" s="193"/>
      <c r="K388" s="193"/>
      <c r="L388" s="198"/>
      <c r="M388" s="199"/>
      <c r="N388" s="200"/>
      <c r="O388" s="200"/>
      <c r="P388" s="200"/>
      <c r="Q388" s="200"/>
      <c r="R388" s="200"/>
      <c r="S388" s="200"/>
      <c r="T388" s="201"/>
      <c r="AT388" s="202" t="s">
        <v>131</v>
      </c>
      <c r="AU388" s="202" t="s">
        <v>82</v>
      </c>
      <c r="AV388" s="12" t="s">
        <v>82</v>
      </c>
      <c r="AW388" s="12" t="s">
        <v>30</v>
      </c>
      <c r="AX388" s="12" t="s">
        <v>74</v>
      </c>
      <c r="AY388" s="202" t="s">
        <v>122</v>
      </c>
    </row>
    <row r="389" spans="1:65" s="13" customFormat="1" ht="11.25">
      <c r="B389" s="203"/>
      <c r="C389" s="204"/>
      <c r="D389" s="194" t="s">
        <v>131</v>
      </c>
      <c r="E389" s="205" t="s">
        <v>1</v>
      </c>
      <c r="F389" s="206" t="s">
        <v>82</v>
      </c>
      <c r="G389" s="204"/>
      <c r="H389" s="207">
        <v>1</v>
      </c>
      <c r="I389" s="208"/>
      <c r="J389" s="204"/>
      <c r="K389" s="204"/>
      <c r="L389" s="209"/>
      <c r="M389" s="210"/>
      <c r="N389" s="211"/>
      <c r="O389" s="211"/>
      <c r="P389" s="211"/>
      <c r="Q389" s="211"/>
      <c r="R389" s="211"/>
      <c r="S389" s="211"/>
      <c r="T389" s="212"/>
      <c r="AT389" s="213" t="s">
        <v>131</v>
      </c>
      <c r="AU389" s="213" t="s">
        <v>82</v>
      </c>
      <c r="AV389" s="13" t="s">
        <v>84</v>
      </c>
      <c r="AW389" s="13" t="s">
        <v>30</v>
      </c>
      <c r="AX389" s="13" t="s">
        <v>74</v>
      </c>
      <c r="AY389" s="213" t="s">
        <v>122</v>
      </c>
    </row>
    <row r="390" spans="1:65" s="14" customFormat="1" ht="11.25">
      <c r="B390" s="214"/>
      <c r="C390" s="215"/>
      <c r="D390" s="194" t="s">
        <v>131</v>
      </c>
      <c r="E390" s="216" t="s">
        <v>1</v>
      </c>
      <c r="F390" s="217" t="s">
        <v>134</v>
      </c>
      <c r="G390" s="215"/>
      <c r="H390" s="218">
        <v>1</v>
      </c>
      <c r="I390" s="219"/>
      <c r="J390" s="215"/>
      <c r="K390" s="215"/>
      <c r="L390" s="220"/>
      <c r="M390" s="221"/>
      <c r="N390" s="222"/>
      <c r="O390" s="222"/>
      <c r="P390" s="222"/>
      <c r="Q390" s="222"/>
      <c r="R390" s="222"/>
      <c r="S390" s="222"/>
      <c r="T390" s="223"/>
      <c r="AT390" s="224" t="s">
        <v>131</v>
      </c>
      <c r="AU390" s="224" t="s">
        <v>82</v>
      </c>
      <c r="AV390" s="14" t="s">
        <v>129</v>
      </c>
      <c r="AW390" s="14" t="s">
        <v>30</v>
      </c>
      <c r="AX390" s="14" t="s">
        <v>82</v>
      </c>
      <c r="AY390" s="224" t="s">
        <v>122</v>
      </c>
    </row>
    <row r="391" spans="1:65" s="11" customFormat="1" ht="25.9" customHeight="1">
      <c r="B391" s="164"/>
      <c r="C391" s="165"/>
      <c r="D391" s="166" t="s">
        <v>73</v>
      </c>
      <c r="E391" s="167" t="s">
        <v>544</v>
      </c>
      <c r="F391" s="167" t="s">
        <v>545</v>
      </c>
      <c r="G391" s="165"/>
      <c r="H391" s="165"/>
      <c r="I391" s="168"/>
      <c r="J391" s="169">
        <f>BK391</f>
        <v>0</v>
      </c>
      <c r="K391" s="165"/>
      <c r="L391" s="170"/>
      <c r="M391" s="171"/>
      <c r="N391" s="172"/>
      <c r="O391" s="172"/>
      <c r="P391" s="173">
        <f>SUM(P392:P430)</f>
        <v>0</v>
      </c>
      <c r="Q391" s="172"/>
      <c r="R391" s="173">
        <f>SUM(R392:R430)</f>
        <v>0</v>
      </c>
      <c r="S391" s="172"/>
      <c r="T391" s="174">
        <f>SUM(T392:T430)</f>
        <v>0</v>
      </c>
      <c r="AR391" s="175" t="s">
        <v>153</v>
      </c>
      <c r="AT391" s="176" t="s">
        <v>73</v>
      </c>
      <c r="AU391" s="176" t="s">
        <v>74</v>
      </c>
      <c r="AY391" s="175" t="s">
        <v>122</v>
      </c>
      <c r="BK391" s="177">
        <f>SUM(BK392:BK430)</f>
        <v>0</v>
      </c>
    </row>
    <row r="392" spans="1:65" s="2" customFormat="1" ht="55.5" customHeight="1">
      <c r="A392" s="34"/>
      <c r="B392" s="35"/>
      <c r="C392" s="240" t="s">
        <v>523</v>
      </c>
      <c r="D392" s="240" t="s">
        <v>221</v>
      </c>
      <c r="E392" s="241" t="s">
        <v>547</v>
      </c>
      <c r="F392" s="242" t="s">
        <v>548</v>
      </c>
      <c r="G392" s="243" t="s">
        <v>167</v>
      </c>
      <c r="H392" s="244">
        <v>1507.08</v>
      </c>
      <c r="I392" s="245"/>
      <c r="J392" s="246">
        <f>ROUND(I392*H392,2)</f>
        <v>0</v>
      </c>
      <c r="K392" s="242" t="s">
        <v>127</v>
      </c>
      <c r="L392" s="39"/>
      <c r="M392" s="247" t="s">
        <v>1</v>
      </c>
      <c r="N392" s="248" t="s">
        <v>39</v>
      </c>
      <c r="O392" s="71"/>
      <c r="P392" s="188">
        <f>O392*H392</f>
        <v>0</v>
      </c>
      <c r="Q392" s="188">
        <v>0</v>
      </c>
      <c r="R392" s="188">
        <f>Q392*H392</f>
        <v>0</v>
      </c>
      <c r="S392" s="188">
        <v>0</v>
      </c>
      <c r="T392" s="189">
        <f>S392*H392</f>
        <v>0</v>
      </c>
      <c r="U392" s="34"/>
      <c r="V392" s="34"/>
      <c r="W392" s="34"/>
      <c r="X392" s="34"/>
      <c r="Y392" s="34"/>
      <c r="Z392" s="34"/>
      <c r="AA392" s="34"/>
      <c r="AB392" s="34"/>
      <c r="AC392" s="34"/>
      <c r="AD392" s="34"/>
      <c r="AE392" s="34"/>
      <c r="AR392" s="190" t="s">
        <v>531</v>
      </c>
      <c r="AT392" s="190" t="s">
        <v>221</v>
      </c>
      <c r="AU392" s="190" t="s">
        <v>82</v>
      </c>
      <c r="AY392" s="17" t="s">
        <v>122</v>
      </c>
      <c r="BE392" s="191">
        <f>IF(N392="základní",J392,0)</f>
        <v>0</v>
      </c>
      <c r="BF392" s="191">
        <f>IF(N392="snížená",J392,0)</f>
        <v>0</v>
      </c>
      <c r="BG392" s="191">
        <f>IF(N392="zákl. přenesená",J392,0)</f>
        <v>0</v>
      </c>
      <c r="BH392" s="191">
        <f>IF(N392="sníž. přenesená",J392,0)</f>
        <v>0</v>
      </c>
      <c r="BI392" s="191">
        <f>IF(N392="nulová",J392,0)</f>
        <v>0</v>
      </c>
      <c r="BJ392" s="17" t="s">
        <v>82</v>
      </c>
      <c r="BK392" s="191">
        <f>ROUND(I392*H392,2)</f>
        <v>0</v>
      </c>
      <c r="BL392" s="17" t="s">
        <v>531</v>
      </c>
      <c r="BM392" s="190" t="s">
        <v>775</v>
      </c>
    </row>
    <row r="393" spans="1:65" s="2" customFormat="1" ht="78">
      <c r="A393" s="34"/>
      <c r="B393" s="35"/>
      <c r="C393" s="36"/>
      <c r="D393" s="194" t="s">
        <v>141</v>
      </c>
      <c r="E393" s="36"/>
      <c r="F393" s="225" t="s">
        <v>550</v>
      </c>
      <c r="G393" s="36"/>
      <c r="H393" s="36"/>
      <c r="I393" s="226"/>
      <c r="J393" s="36"/>
      <c r="K393" s="36"/>
      <c r="L393" s="39"/>
      <c r="M393" s="227"/>
      <c r="N393" s="228"/>
      <c r="O393" s="71"/>
      <c r="P393" s="71"/>
      <c r="Q393" s="71"/>
      <c r="R393" s="71"/>
      <c r="S393" s="71"/>
      <c r="T393" s="72"/>
      <c r="U393" s="34"/>
      <c r="V393" s="34"/>
      <c r="W393" s="34"/>
      <c r="X393" s="34"/>
      <c r="Y393" s="34"/>
      <c r="Z393" s="34"/>
      <c r="AA393" s="34"/>
      <c r="AB393" s="34"/>
      <c r="AC393" s="34"/>
      <c r="AD393" s="34"/>
      <c r="AE393" s="34"/>
      <c r="AT393" s="17" t="s">
        <v>141</v>
      </c>
      <c r="AU393" s="17" t="s">
        <v>82</v>
      </c>
    </row>
    <row r="394" spans="1:65" s="12" customFormat="1" ht="11.25">
      <c r="B394" s="192"/>
      <c r="C394" s="193"/>
      <c r="D394" s="194" t="s">
        <v>131</v>
      </c>
      <c r="E394" s="195" t="s">
        <v>1</v>
      </c>
      <c r="F394" s="196" t="s">
        <v>551</v>
      </c>
      <c r="G394" s="193"/>
      <c r="H394" s="195" t="s">
        <v>1</v>
      </c>
      <c r="I394" s="197"/>
      <c r="J394" s="193"/>
      <c r="K394" s="193"/>
      <c r="L394" s="198"/>
      <c r="M394" s="199"/>
      <c r="N394" s="200"/>
      <c r="O394" s="200"/>
      <c r="P394" s="200"/>
      <c r="Q394" s="200"/>
      <c r="R394" s="200"/>
      <c r="S394" s="200"/>
      <c r="T394" s="201"/>
      <c r="AT394" s="202" t="s">
        <v>131</v>
      </c>
      <c r="AU394" s="202" t="s">
        <v>82</v>
      </c>
      <c r="AV394" s="12" t="s">
        <v>82</v>
      </c>
      <c r="AW394" s="12" t="s">
        <v>30</v>
      </c>
      <c r="AX394" s="12" t="s">
        <v>74</v>
      </c>
      <c r="AY394" s="202" t="s">
        <v>122</v>
      </c>
    </row>
    <row r="395" spans="1:65" s="13" customFormat="1" ht="11.25">
      <c r="B395" s="203"/>
      <c r="C395" s="204"/>
      <c r="D395" s="194" t="s">
        <v>131</v>
      </c>
      <c r="E395" s="205" t="s">
        <v>1</v>
      </c>
      <c r="F395" s="206" t="s">
        <v>776</v>
      </c>
      <c r="G395" s="204"/>
      <c r="H395" s="207">
        <v>0.3</v>
      </c>
      <c r="I395" s="208"/>
      <c r="J395" s="204"/>
      <c r="K395" s="204"/>
      <c r="L395" s="209"/>
      <c r="M395" s="210"/>
      <c r="N395" s="211"/>
      <c r="O395" s="211"/>
      <c r="P395" s="211"/>
      <c r="Q395" s="211"/>
      <c r="R395" s="211"/>
      <c r="S395" s="211"/>
      <c r="T395" s="212"/>
      <c r="AT395" s="213" t="s">
        <v>131</v>
      </c>
      <c r="AU395" s="213" t="s">
        <v>82</v>
      </c>
      <c r="AV395" s="13" t="s">
        <v>84</v>
      </c>
      <c r="AW395" s="13" t="s">
        <v>30</v>
      </c>
      <c r="AX395" s="13" t="s">
        <v>74</v>
      </c>
      <c r="AY395" s="213" t="s">
        <v>122</v>
      </c>
    </row>
    <row r="396" spans="1:65" s="12" customFormat="1" ht="11.25">
      <c r="B396" s="192"/>
      <c r="C396" s="193"/>
      <c r="D396" s="194" t="s">
        <v>131</v>
      </c>
      <c r="E396" s="195" t="s">
        <v>1</v>
      </c>
      <c r="F396" s="196" t="s">
        <v>553</v>
      </c>
      <c r="G396" s="193"/>
      <c r="H396" s="195" t="s">
        <v>1</v>
      </c>
      <c r="I396" s="197"/>
      <c r="J396" s="193"/>
      <c r="K396" s="193"/>
      <c r="L396" s="198"/>
      <c r="M396" s="199"/>
      <c r="N396" s="200"/>
      <c r="O396" s="200"/>
      <c r="P396" s="200"/>
      <c r="Q396" s="200"/>
      <c r="R396" s="200"/>
      <c r="S396" s="200"/>
      <c r="T396" s="201"/>
      <c r="AT396" s="202" t="s">
        <v>131</v>
      </c>
      <c r="AU396" s="202" t="s">
        <v>82</v>
      </c>
      <c r="AV396" s="12" t="s">
        <v>82</v>
      </c>
      <c r="AW396" s="12" t="s">
        <v>30</v>
      </c>
      <c r="AX396" s="12" t="s">
        <v>74</v>
      </c>
      <c r="AY396" s="202" t="s">
        <v>122</v>
      </c>
    </row>
    <row r="397" spans="1:65" s="13" customFormat="1" ht="11.25">
      <c r="B397" s="203"/>
      <c r="C397" s="204"/>
      <c r="D397" s="194" t="s">
        <v>131</v>
      </c>
      <c r="E397" s="205" t="s">
        <v>1</v>
      </c>
      <c r="F397" s="206" t="s">
        <v>777</v>
      </c>
      <c r="G397" s="204"/>
      <c r="H397" s="207">
        <v>1506.78</v>
      </c>
      <c r="I397" s="208"/>
      <c r="J397" s="204"/>
      <c r="K397" s="204"/>
      <c r="L397" s="209"/>
      <c r="M397" s="210"/>
      <c r="N397" s="211"/>
      <c r="O397" s="211"/>
      <c r="P397" s="211"/>
      <c r="Q397" s="211"/>
      <c r="R397" s="211"/>
      <c r="S397" s="211"/>
      <c r="T397" s="212"/>
      <c r="AT397" s="213" t="s">
        <v>131</v>
      </c>
      <c r="AU397" s="213" t="s">
        <v>82</v>
      </c>
      <c r="AV397" s="13" t="s">
        <v>84</v>
      </c>
      <c r="AW397" s="13" t="s">
        <v>30</v>
      </c>
      <c r="AX397" s="13" t="s">
        <v>74</v>
      </c>
      <c r="AY397" s="213" t="s">
        <v>122</v>
      </c>
    </row>
    <row r="398" spans="1:65" s="14" customFormat="1" ht="11.25">
      <c r="B398" s="214"/>
      <c r="C398" s="215"/>
      <c r="D398" s="194" t="s">
        <v>131</v>
      </c>
      <c r="E398" s="216" t="s">
        <v>1</v>
      </c>
      <c r="F398" s="217" t="s">
        <v>134</v>
      </c>
      <c r="G398" s="215"/>
      <c r="H398" s="218">
        <v>1507.08</v>
      </c>
      <c r="I398" s="219"/>
      <c r="J398" s="215"/>
      <c r="K398" s="215"/>
      <c r="L398" s="220"/>
      <c r="M398" s="221"/>
      <c r="N398" s="222"/>
      <c r="O398" s="222"/>
      <c r="P398" s="222"/>
      <c r="Q398" s="222"/>
      <c r="R398" s="222"/>
      <c r="S398" s="222"/>
      <c r="T398" s="223"/>
      <c r="AT398" s="224" t="s">
        <v>131</v>
      </c>
      <c r="AU398" s="224" t="s">
        <v>82</v>
      </c>
      <c r="AV398" s="14" t="s">
        <v>129</v>
      </c>
      <c r="AW398" s="14" t="s">
        <v>30</v>
      </c>
      <c r="AX398" s="14" t="s">
        <v>82</v>
      </c>
      <c r="AY398" s="224" t="s">
        <v>122</v>
      </c>
    </row>
    <row r="399" spans="1:65" s="2" customFormat="1" ht="55.5" customHeight="1">
      <c r="A399" s="34"/>
      <c r="B399" s="35"/>
      <c r="C399" s="240" t="s">
        <v>528</v>
      </c>
      <c r="D399" s="240" t="s">
        <v>221</v>
      </c>
      <c r="E399" s="241" t="s">
        <v>556</v>
      </c>
      <c r="F399" s="242" t="s">
        <v>557</v>
      </c>
      <c r="G399" s="243" t="s">
        <v>167</v>
      </c>
      <c r="H399" s="244">
        <v>1289.8800000000001</v>
      </c>
      <c r="I399" s="245"/>
      <c r="J399" s="246">
        <f>ROUND(I399*H399,2)</f>
        <v>0</v>
      </c>
      <c r="K399" s="242" t="s">
        <v>127</v>
      </c>
      <c r="L399" s="39"/>
      <c r="M399" s="247" t="s">
        <v>1</v>
      </c>
      <c r="N399" s="248" t="s">
        <v>39</v>
      </c>
      <c r="O399" s="71"/>
      <c r="P399" s="188">
        <f>O399*H399</f>
        <v>0</v>
      </c>
      <c r="Q399" s="188">
        <v>0</v>
      </c>
      <c r="R399" s="188">
        <f>Q399*H399</f>
        <v>0</v>
      </c>
      <c r="S399" s="188">
        <v>0</v>
      </c>
      <c r="T399" s="189">
        <f>S399*H399</f>
        <v>0</v>
      </c>
      <c r="U399" s="34"/>
      <c r="V399" s="34"/>
      <c r="W399" s="34"/>
      <c r="X399" s="34"/>
      <c r="Y399" s="34"/>
      <c r="Z399" s="34"/>
      <c r="AA399" s="34"/>
      <c r="AB399" s="34"/>
      <c r="AC399" s="34"/>
      <c r="AD399" s="34"/>
      <c r="AE399" s="34"/>
      <c r="AR399" s="190" t="s">
        <v>531</v>
      </c>
      <c r="AT399" s="190" t="s">
        <v>221</v>
      </c>
      <c r="AU399" s="190" t="s">
        <v>82</v>
      </c>
      <c r="AY399" s="17" t="s">
        <v>122</v>
      </c>
      <c r="BE399" s="191">
        <f>IF(N399="základní",J399,0)</f>
        <v>0</v>
      </c>
      <c r="BF399" s="191">
        <f>IF(N399="snížená",J399,0)</f>
        <v>0</v>
      </c>
      <c r="BG399" s="191">
        <f>IF(N399="zákl. přenesená",J399,0)</f>
        <v>0</v>
      </c>
      <c r="BH399" s="191">
        <f>IF(N399="sníž. přenesená",J399,0)</f>
        <v>0</v>
      </c>
      <c r="BI399" s="191">
        <f>IF(N399="nulová",J399,0)</f>
        <v>0</v>
      </c>
      <c r="BJ399" s="17" t="s">
        <v>82</v>
      </c>
      <c r="BK399" s="191">
        <f>ROUND(I399*H399,2)</f>
        <v>0</v>
      </c>
      <c r="BL399" s="17" t="s">
        <v>531</v>
      </c>
      <c r="BM399" s="190" t="s">
        <v>558</v>
      </c>
    </row>
    <row r="400" spans="1:65" s="2" customFormat="1" ht="78">
      <c r="A400" s="34"/>
      <c r="B400" s="35"/>
      <c r="C400" s="36"/>
      <c r="D400" s="194" t="s">
        <v>141</v>
      </c>
      <c r="E400" s="36"/>
      <c r="F400" s="225" t="s">
        <v>559</v>
      </c>
      <c r="G400" s="36"/>
      <c r="H400" s="36"/>
      <c r="I400" s="226"/>
      <c r="J400" s="36"/>
      <c r="K400" s="36"/>
      <c r="L400" s="39"/>
      <c r="M400" s="227"/>
      <c r="N400" s="228"/>
      <c r="O400" s="71"/>
      <c r="P400" s="71"/>
      <c r="Q400" s="71"/>
      <c r="R400" s="71"/>
      <c r="S400" s="71"/>
      <c r="T400" s="72"/>
      <c r="U400" s="34"/>
      <c r="V400" s="34"/>
      <c r="W400" s="34"/>
      <c r="X400" s="34"/>
      <c r="Y400" s="34"/>
      <c r="Z400" s="34"/>
      <c r="AA400" s="34"/>
      <c r="AB400" s="34"/>
      <c r="AC400" s="34"/>
      <c r="AD400" s="34"/>
      <c r="AE400" s="34"/>
      <c r="AT400" s="17" t="s">
        <v>141</v>
      </c>
      <c r="AU400" s="17" t="s">
        <v>82</v>
      </c>
    </row>
    <row r="401" spans="1:65" s="12" customFormat="1" ht="11.25">
      <c r="B401" s="192"/>
      <c r="C401" s="193"/>
      <c r="D401" s="194" t="s">
        <v>131</v>
      </c>
      <c r="E401" s="195" t="s">
        <v>1</v>
      </c>
      <c r="F401" s="196" t="s">
        <v>778</v>
      </c>
      <c r="G401" s="193"/>
      <c r="H401" s="195" t="s">
        <v>1</v>
      </c>
      <c r="I401" s="197"/>
      <c r="J401" s="193"/>
      <c r="K401" s="193"/>
      <c r="L401" s="198"/>
      <c r="M401" s="199"/>
      <c r="N401" s="200"/>
      <c r="O401" s="200"/>
      <c r="P401" s="200"/>
      <c r="Q401" s="200"/>
      <c r="R401" s="200"/>
      <c r="S401" s="200"/>
      <c r="T401" s="201"/>
      <c r="AT401" s="202" t="s">
        <v>131</v>
      </c>
      <c r="AU401" s="202" t="s">
        <v>82</v>
      </c>
      <c r="AV401" s="12" t="s">
        <v>82</v>
      </c>
      <c r="AW401" s="12" t="s">
        <v>30</v>
      </c>
      <c r="AX401" s="12" t="s">
        <v>74</v>
      </c>
      <c r="AY401" s="202" t="s">
        <v>122</v>
      </c>
    </row>
    <row r="402" spans="1:65" s="13" customFormat="1" ht="11.25">
      <c r="B402" s="203"/>
      <c r="C402" s="204"/>
      <c r="D402" s="194" t="s">
        <v>131</v>
      </c>
      <c r="E402" s="205" t="s">
        <v>1</v>
      </c>
      <c r="F402" s="206" t="s">
        <v>779</v>
      </c>
      <c r="G402" s="204"/>
      <c r="H402" s="207">
        <v>1289.8800000000001</v>
      </c>
      <c r="I402" s="208"/>
      <c r="J402" s="204"/>
      <c r="K402" s="204"/>
      <c r="L402" s="209"/>
      <c r="M402" s="210"/>
      <c r="N402" s="211"/>
      <c r="O402" s="211"/>
      <c r="P402" s="211"/>
      <c r="Q402" s="211"/>
      <c r="R402" s="211"/>
      <c r="S402" s="211"/>
      <c r="T402" s="212"/>
      <c r="AT402" s="213" t="s">
        <v>131</v>
      </c>
      <c r="AU402" s="213" t="s">
        <v>82</v>
      </c>
      <c r="AV402" s="13" t="s">
        <v>84</v>
      </c>
      <c r="AW402" s="13" t="s">
        <v>30</v>
      </c>
      <c r="AX402" s="13" t="s">
        <v>74</v>
      </c>
      <c r="AY402" s="213" t="s">
        <v>122</v>
      </c>
    </row>
    <row r="403" spans="1:65" s="14" customFormat="1" ht="11.25">
      <c r="B403" s="214"/>
      <c r="C403" s="215"/>
      <c r="D403" s="194" t="s">
        <v>131</v>
      </c>
      <c r="E403" s="216" t="s">
        <v>1</v>
      </c>
      <c r="F403" s="217" t="s">
        <v>134</v>
      </c>
      <c r="G403" s="215"/>
      <c r="H403" s="218">
        <v>1289.8800000000001</v>
      </c>
      <c r="I403" s="219"/>
      <c r="J403" s="215"/>
      <c r="K403" s="215"/>
      <c r="L403" s="220"/>
      <c r="M403" s="221"/>
      <c r="N403" s="222"/>
      <c r="O403" s="222"/>
      <c r="P403" s="222"/>
      <c r="Q403" s="222"/>
      <c r="R403" s="222"/>
      <c r="S403" s="222"/>
      <c r="T403" s="223"/>
      <c r="AT403" s="224" t="s">
        <v>131</v>
      </c>
      <c r="AU403" s="224" t="s">
        <v>82</v>
      </c>
      <c r="AV403" s="14" t="s">
        <v>129</v>
      </c>
      <c r="AW403" s="14" t="s">
        <v>30</v>
      </c>
      <c r="AX403" s="14" t="s">
        <v>82</v>
      </c>
      <c r="AY403" s="224" t="s">
        <v>122</v>
      </c>
    </row>
    <row r="404" spans="1:65" s="2" customFormat="1" ht="55.5" customHeight="1">
      <c r="A404" s="34"/>
      <c r="B404" s="35"/>
      <c r="C404" s="240" t="s">
        <v>534</v>
      </c>
      <c r="D404" s="240" t="s">
        <v>221</v>
      </c>
      <c r="E404" s="241" t="s">
        <v>565</v>
      </c>
      <c r="F404" s="242" t="s">
        <v>566</v>
      </c>
      <c r="G404" s="243" t="s">
        <v>167</v>
      </c>
      <c r="H404" s="244">
        <v>11.456</v>
      </c>
      <c r="I404" s="245"/>
      <c r="J404" s="246">
        <f>ROUND(I404*H404,2)</f>
        <v>0</v>
      </c>
      <c r="K404" s="242" t="s">
        <v>127</v>
      </c>
      <c r="L404" s="39"/>
      <c r="M404" s="247" t="s">
        <v>1</v>
      </c>
      <c r="N404" s="248" t="s">
        <v>39</v>
      </c>
      <c r="O404" s="71"/>
      <c r="P404" s="188">
        <f>O404*H404</f>
        <v>0</v>
      </c>
      <c r="Q404" s="188">
        <v>0</v>
      </c>
      <c r="R404" s="188">
        <f>Q404*H404</f>
        <v>0</v>
      </c>
      <c r="S404" s="188">
        <v>0</v>
      </c>
      <c r="T404" s="189">
        <f>S404*H404</f>
        <v>0</v>
      </c>
      <c r="U404" s="34"/>
      <c r="V404" s="34"/>
      <c r="W404" s="34"/>
      <c r="X404" s="34"/>
      <c r="Y404" s="34"/>
      <c r="Z404" s="34"/>
      <c r="AA404" s="34"/>
      <c r="AB404" s="34"/>
      <c r="AC404" s="34"/>
      <c r="AD404" s="34"/>
      <c r="AE404" s="34"/>
      <c r="AR404" s="190" t="s">
        <v>531</v>
      </c>
      <c r="AT404" s="190" t="s">
        <v>221</v>
      </c>
      <c r="AU404" s="190" t="s">
        <v>82</v>
      </c>
      <c r="AY404" s="17" t="s">
        <v>122</v>
      </c>
      <c r="BE404" s="191">
        <f>IF(N404="základní",J404,0)</f>
        <v>0</v>
      </c>
      <c r="BF404" s="191">
        <f>IF(N404="snížená",J404,0)</f>
        <v>0</v>
      </c>
      <c r="BG404" s="191">
        <f>IF(N404="zákl. přenesená",J404,0)</f>
        <v>0</v>
      </c>
      <c r="BH404" s="191">
        <f>IF(N404="sníž. přenesená",J404,0)</f>
        <v>0</v>
      </c>
      <c r="BI404" s="191">
        <f>IF(N404="nulová",J404,0)</f>
        <v>0</v>
      </c>
      <c r="BJ404" s="17" t="s">
        <v>82</v>
      </c>
      <c r="BK404" s="191">
        <f>ROUND(I404*H404,2)</f>
        <v>0</v>
      </c>
      <c r="BL404" s="17" t="s">
        <v>531</v>
      </c>
      <c r="BM404" s="190" t="s">
        <v>567</v>
      </c>
    </row>
    <row r="405" spans="1:65" s="2" customFormat="1" ht="78">
      <c r="A405" s="34"/>
      <c r="B405" s="35"/>
      <c r="C405" s="36"/>
      <c r="D405" s="194" t="s">
        <v>141</v>
      </c>
      <c r="E405" s="36"/>
      <c r="F405" s="225" t="s">
        <v>568</v>
      </c>
      <c r="G405" s="36"/>
      <c r="H405" s="36"/>
      <c r="I405" s="226"/>
      <c r="J405" s="36"/>
      <c r="K405" s="36"/>
      <c r="L405" s="39"/>
      <c r="M405" s="227"/>
      <c r="N405" s="228"/>
      <c r="O405" s="71"/>
      <c r="P405" s="71"/>
      <c r="Q405" s="71"/>
      <c r="R405" s="71"/>
      <c r="S405" s="71"/>
      <c r="T405" s="72"/>
      <c r="U405" s="34"/>
      <c r="V405" s="34"/>
      <c r="W405" s="34"/>
      <c r="X405" s="34"/>
      <c r="Y405" s="34"/>
      <c r="Z405" s="34"/>
      <c r="AA405" s="34"/>
      <c r="AB405" s="34"/>
      <c r="AC405" s="34"/>
      <c r="AD405" s="34"/>
      <c r="AE405" s="34"/>
      <c r="AT405" s="17" t="s">
        <v>141</v>
      </c>
      <c r="AU405" s="17" t="s">
        <v>82</v>
      </c>
    </row>
    <row r="406" spans="1:65" s="12" customFormat="1" ht="11.25">
      <c r="B406" s="192"/>
      <c r="C406" s="193"/>
      <c r="D406" s="194" t="s">
        <v>131</v>
      </c>
      <c r="E406" s="195" t="s">
        <v>1</v>
      </c>
      <c r="F406" s="196" t="s">
        <v>569</v>
      </c>
      <c r="G406" s="193"/>
      <c r="H406" s="195" t="s">
        <v>1</v>
      </c>
      <c r="I406" s="197"/>
      <c r="J406" s="193"/>
      <c r="K406" s="193"/>
      <c r="L406" s="198"/>
      <c r="M406" s="199"/>
      <c r="N406" s="200"/>
      <c r="O406" s="200"/>
      <c r="P406" s="200"/>
      <c r="Q406" s="200"/>
      <c r="R406" s="200"/>
      <c r="S406" s="200"/>
      <c r="T406" s="201"/>
      <c r="AT406" s="202" t="s">
        <v>131</v>
      </c>
      <c r="AU406" s="202" t="s">
        <v>82</v>
      </c>
      <c r="AV406" s="12" t="s">
        <v>82</v>
      </c>
      <c r="AW406" s="12" t="s">
        <v>30</v>
      </c>
      <c r="AX406" s="12" t="s">
        <v>74</v>
      </c>
      <c r="AY406" s="202" t="s">
        <v>122</v>
      </c>
    </row>
    <row r="407" spans="1:65" s="13" customFormat="1" ht="11.25">
      <c r="B407" s="203"/>
      <c r="C407" s="204"/>
      <c r="D407" s="194" t="s">
        <v>131</v>
      </c>
      <c r="E407" s="205" t="s">
        <v>1</v>
      </c>
      <c r="F407" s="206" t="s">
        <v>780</v>
      </c>
      <c r="G407" s="204"/>
      <c r="H407" s="207">
        <v>11.456</v>
      </c>
      <c r="I407" s="208"/>
      <c r="J407" s="204"/>
      <c r="K407" s="204"/>
      <c r="L407" s="209"/>
      <c r="M407" s="210"/>
      <c r="N407" s="211"/>
      <c r="O407" s="211"/>
      <c r="P407" s="211"/>
      <c r="Q407" s="211"/>
      <c r="R407" s="211"/>
      <c r="S407" s="211"/>
      <c r="T407" s="212"/>
      <c r="AT407" s="213" t="s">
        <v>131</v>
      </c>
      <c r="AU407" s="213" t="s">
        <v>82</v>
      </c>
      <c r="AV407" s="13" t="s">
        <v>84</v>
      </c>
      <c r="AW407" s="13" t="s">
        <v>30</v>
      </c>
      <c r="AX407" s="13" t="s">
        <v>74</v>
      </c>
      <c r="AY407" s="213" t="s">
        <v>122</v>
      </c>
    </row>
    <row r="408" spans="1:65" s="14" customFormat="1" ht="11.25">
      <c r="B408" s="214"/>
      <c r="C408" s="215"/>
      <c r="D408" s="194" t="s">
        <v>131</v>
      </c>
      <c r="E408" s="216" t="s">
        <v>1</v>
      </c>
      <c r="F408" s="217" t="s">
        <v>134</v>
      </c>
      <c r="G408" s="215"/>
      <c r="H408" s="218">
        <v>11.456</v>
      </c>
      <c r="I408" s="219"/>
      <c r="J408" s="215"/>
      <c r="K408" s="215"/>
      <c r="L408" s="220"/>
      <c r="M408" s="221"/>
      <c r="N408" s="222"/>
      <c r="O408" s="222"/>
      <c r="P408" s="222"/>
      <c r="Q408" s="222"/>
      <c r="R408" s="222"/>
      <c r="S408" s="222"/>
      <c r="T408" s="223"/>
      <c r="AT408" s="224" t="s">
        <v>131</v>
      </c>
      <c r="AU408" s="224" t="s">
        <v>82</v>
      </c>
      <c r="AV408" s="14" t="s">
        <v>129</v>
      </c>
      <c r="AW408" s="14" t="s">
        <v>30</v>
      </c>
      <c r="AX408" s="14" t="s">
        <v>82</v>
      </c>
      <c r="AY408" s="224" t="s">
        <v>122</v>
      </c>
    </row>
    <row r="409" spans="1:65" s="2" customFormat="1" ht="66.75" customHeight="1">
      <c r="A409" s="34"/>
      <c r="B409" s="35"/>
      <c r="C409" s="240" t="s">
        <v>539</v>
      </c>
      <c r="D409" s="240" t="s">
        <v>221</v>
      </c>
      <c r="E409" s="241" t="s">
        <v>572</v>
      </c>
      <c r="F409" s="242" t="s">
        <v>573</v>
      </c>
      <c r="G409" s="243" t="s">
        <v>167</v>
      </c>
      <c r="H409" s="244">
        <v>52.725000000000001</v>
      </c>
      <c r="I409" s="245"/>
      <c r="J409" s="246">
        <f>ROUND(I409*H409,2)</f>
        <v>0</v>
      </c>
      <c r="K409" s="242" t="s">
        <v>127</v>
      </c>
      <c r="L409" s="39"/>
      <c r="M409" s="247" t="s">
        <v>1</v>
      </c>
      <c r="N409" s="248" t="s">
        <v>39</v>
      </c>
      <c r="O409" s="71"/>
      <c r="P409" s="188">
        <f>O409*H409</f>
        <v>0</v>
      </c>
      <c r="Q409" s="188">
        <v>0</v>
      </c>
      <c r="R409" s="188">
        <f>Q409*H409</f>
        <v>0</v>
      </c>
      <c r="S409" s="188">
        <v>0</v>
      </c>
      <c r="T409" s="189">
        <f>S409*H409</f>
        <v>0</v>
      </c>
      <c r="U409" s="34"/>
      <c r="V409" s="34"/>
      <c r="W409" s="34"/>
      <c r="X409" s="34"/>
      <c r="Y409" s="34"/>
      <c r="Z409" s="34"/>
      <c r="AA409" s="34"/>
      <c r="AB409" s="34"/>
      <c r="AC409" s="34"/>
      <c r="AD409" s="34"/>
      <c r="AE409" s="34"/>
      <c r="AR409" s="190" t="s">
        <v>531</v>
      </c>
      <c r="AT409" s="190" t="s">
        <v>221</v>
      </c>
      <c r="AU409" s="190" t="s">
        <v>82</v>
      </c>
      <c r="AY409" s="17" t="s">
        <v>122</v>
      </c>
      <c r="BE409" s="191">
        <f>IF(N409="základní",J409,0)</f>
        <v>0</v>
      </c>
      <c r="BF409" s="191">
        <f>IF(N409="snížená",J409,0)</f>
        <v>0</v>
      </c>
      <c r="BG409" s="191">
        <f>IF(N409="zákl. přenesená",J409,0)</f>
        <v>0</v>
      </c>
      <c r="BH409" s="191">
        <f>IF(N409="sníž. přenesená",J409,0)</f>
        <v>0</v>
      </c>
      <c r="BI409" s="191">
        <f>IF(N409="nulová",J409,0)</f>
        <v>0</v>
      </c>
      <c r="BJ409" s="17" t="s">
        <v>82</v>
      </c>
      <c r="BK409" s="191">
        <f>ROUND(I409*H409,2)</f>
        <v>0</v>
      </c>
      <c r="BL409" s="17" t="s">
        <v>531</v>
      </c>
      <c r="BM409" s="190" t="s">
        <v>574</v>
      </c>
    </row>
    <row r="410" spans="1:65" s="2" customFormat="1" ht="78">
      <c r="A410" s="34"/>
      <c r="B410" s="35"/>
      <c r="C410" s="36"/>
      <c r="D410" s="194" t="s">
        <v>141</v>
      </c>
      <c r="E410" s="36"/>
      <c r="F410" s="225" t="s">
        <v>575</v>
      </c>
      <c r="G410" s="36"/>
      <c r="H410" s="36"/>
      <c r="I410" s="226"/>
      <c r="J410" s="36"/>
      <c r="K410" s="36"/>
      <c r="L410" s="39"/>
      <c r="M410" s="227"/>
      <c r="N410" s="228"/>
      <c r="O410" s="71"/>
      <c r="P410" s="71"/>
      <c r="Q410" s="71"/>
      <c r="R410" s="71"/>
      <c r="S410" s="71"/>
      <c r="T410" s="72"/>
      <c r="U410" s="34"/>
      <c r="V410" s="34"/>
      <c r="W410" s="34"/>
      <c r="X410" s="34"/>
      <c r="Y410" s="34"/>
      <c r="Z410" s="34"/>
      <c r="AA410" s="34"/>
      <c r="AB410" s="34"/>
      <c r="AC410" s="34"/>
      <c r="AD410" s="34"/>
      <c r="AE410" s="34"/>
      <c r="AT410" s="17" t="s">
        <v>141</v>
      </c>
      <c r="AU410" s="17" t="s">
        <v>82</v>
      </c>
    </row>
    <row r="411" spans="1:65" s="12" customFormat="1" ht="11.25">
      <c r="B411" s="192"/>
      <c r="C411" s="193"/>
      <c r="D411" s="194" t="s">
        <v>131</v>
      </c>
      <c r="E411" s="195" t="s">
        <v>1</v>
      </c>
      <c r="F411" s="196" t="s">
        <v>781</v>
      </c>
      <c r="G411" s="193"/>
      <c r="H411" s="195" t="s">
        <v>1</v>
      </c>
      <c r="I411" s="197"/>
      <c r="J411" s="193"/>
      <c r="K411" s="193"/>
      <c r="L411" s="198"/>
      <c r="M411" s="199"/>
      <c r="N411" s="200"/>
      <c r="O411" s="200"/>
      <c r="P411" s="200"/>
      <c r="Q411" s="200"/>
      <c r="R411" s="200"/>
      <c r="S411" s="200"/>
      <c r="T411" s="201"/>
      <c r="AT411" s="202" t="s">
        <v>131</v>
      </c>
      <c r="AU411" s="202" t="s">
        <v>82</v>
      </c>
      <c r="AV411" s="12" t="s">
        <v>82</v>
      </c>
      <c r="AW411" s="12" t="s">
        <v>30</v>
      </c>
      <c r="AX411" s="12" t="s">
        <v>74</v>
      </c>
      <c r="AY411" s="202" t="s">
        <v>122</v>
      </c>
    </row>
    <row r="412" spans="1:65" s="13" customFormat="1" ht="11.25">
      <c r="B412" s="203"/>
      <c r="C412" s="204"/>
      <c r="D412" s="194" t="s">
        <v>131</v>
      </c>
      <c r="E412" s="205" t="s">
        <v>1</v>
      </c>
      <c r="F412" s="206" t="s">
        <v>782</v>
      </c>
      <c r="G412" s="204"/>
      <c r="H412" s="207">
        <v>37.996000000000002</v>
      </c>
      <c r="I412" s="208"/>
      <c r="J412" s="204"/>
      <c r="K412" s="204"/>
      <c r="L412" s="209"/>
      <c r="M412" s="210"/>
      <c r="N412" s="211"/>
      <c r="O412" s="211"/>
      <c r="P412" s="211"/>
      <c r="Q412" s="211"/>
      <c r="R412" s="211"/>
      <c r="S412" s="211"/>
      <c r="T412" s="212"/>
      <c r="AT412" s="213" t="s">
        <v>131</v>
      </c>
      <c r="AU412" s="213" t="s">
        <v>82</v>
      </c>
      <c r="AV412" s="13" t="s">
        <v>84</v>
      </c>
      <c r="AW412" s="13" t="s">
        <v>30</v>
      </c>
      <c r="AX412" s="13" t="s">
        <v>74</v>
      </c>
      <c r="AY412" s="213" t="s">
        <v>122</v>
      </c>
    </row>
    <row r="413" spans="1:65" s="12" customFormat="1" ht="11.25">
      <c r="B413" s="192"/>
      <c r="C413" s="193"/>
      <c r="D413" s="194" t="s">
        <v>131</v>
      </c>
      <c r="E413" s="195" t="s">
        <v>1</v>
      </c>
      <c r="F413" s="196" t="s">
        <v>783</v>
      </c>
      <c r="G413" s="193"/>
      <c r="H413" s="195" t="s">
        <v>1</v>
      </c>
      <c r="I413" s="197"/>
      <c r="J413" s="193"/>
      <c r="K413" s="193"/>
      <c r="L413" s="198"/>
      <c r="M413" s="199"/>
      <c r="N413" s="200"/>
      <c r="O413" s="200"/>
      <c r="P413" s="200"/>
      <c r="Q413" s="200"/>
      <c r="R413" s="200"/>
      <c r="S413" s="200"/>
      <c r="T413" s="201"/>
      <c r="AT413" s="202" t="s">
        <v>131</v>
      </c>
      <c r="AU413" s="202" t="s">
        <v>82</v>
      </c>
      <c r="AV413" s="12" t="s">
        <v>82</v>
      </c>
      <c r="AW413" s="12" t="s">
        <v>30</v>
      </c>
      <c r="AX413" s="12" t="s">
        <v>74</v>
      </c>
      <c r="AY413" s="202" t="s">
        <v>122</v>
      </c>
    </row>
    <row r="414" spans="1:65" s="13" customFormat="1" ht="11.25">
      <c r="B414" s="203"/>
      <c r="C414" s="204"/>
      <c r="D414" s="194" t="s">
        <v>131</v>
      </c>
      <c r="E414" s="205" t="s">
        <v>1</v>
      </c>
      <c r="F414" s="206" t="s">
        <v>784</v>
      </c>
      <c r="G414" s="204"/>
      <c r="H414" s="207">
        <v>14.728999999999999</v>
      </c>
      <c r="I414" s="208"/>
      <c r="J414" s="204"/>
      <c r="K414" s="204"/>
      <c r="L414" s="209"/>
      <c r="M414" s="210"/>
      <c r="N414" s="211"/>
      <c r="O414" s="211"/>
      <c r="P414" s="211"/>
      <c r="Q414" s="211"/>
      <c r="R414" s="211"/>
      <c r="S414" s="211"/>
      <c r="T414" s="212"/>
      <c r="AT414" s="213" t="s">
        <v>131</v>
      </c>
      <c r="AU414" s="213" t="s">
        <v>82</v>
      </c>
      <c r="AV414" s="13" t="s">
        <v>84</v>
      </c>
      <c r="AW414" s="13" t="s">
        <v>30</v>
      </c>
      <c r="AX414" s="13" t="s">
        <v>74</v>
      </c>
      <c r="AY414" s="213" t="s">
        <v>122</v>
      </c>
    </row>
    <row r="415" spans="1:65" s="14" customFormat="1" ht="11.25">
      <c r="B415" s="214"/>
      <c r="C415" s="215"/>
      <c r="D415" s="194" t="s">
        <v>131</v>
      </c>
      <c r="E415" s="216" t="s">
        <v>1</v>
      </c>
      <c r="F415" s="217" t="s">
        <v>134</v>
      </c>
      <c r="G415" s="215"/>
      <c r="H415" s="218">
        <v>52.725000000000001</v>
      </c>
      <c r="I415" s="219"/>
      <c r="J415" s="215"/>
      <c r="K415" s="215"/>
      <c r="L415" s="220"/>
      <c r="M415" s="221"/>
      <c r="N415" s="222"/>
      <c r="O415" s="222"/>
      <c r="P415" s="222"/>
      <c r="Q415" s="222"/>
      <c r="R415" s="222"/>
      <c r="S415" s="222"/>
      <c r="T415" s="223"/>
      <c r="AT415" s="224" t="s">
        <v>131</v>
      </c>
      <c r="AU415" s="224" t="s">
        <v>82</v>
      </c>
      <c r="AV415" s="14" t="s">
        <v>129</v>
      </c>
      <c r="AW415" s="14" t="s">
        <v>30</v>
      </c>
      <c r="AX415" s="14" t="s">
        <v>82</v>
      </c>
      <c r="AY415" s="224" t="s">
        <v>122</v>
      </c>
    </row>
    <row r="416" spans="1:65" s="2" customFormat="1" ht="21.75" customHeight="1">
      <c r="A416" s="34"/>
      <c r="B416" s="35"/>
      <c r="C416" s="240" t="s">
        <v>546</v>
      </c>
      <c r="D416" s="240" t="s">
        <v>221</v>
      </c>
      <c r="E416" s="241" t="s">
        <v>579</v>
      </c>
      <c r="F416" s="242" t="s">
        <v>580</v>
      </c>
      <c r="G416" s="243" t="s">
        <v>167</v>
      </c>
      <c r="H416" s="244">
        <v>216.9</v>
      </c>
      <c r="I416" s="245"/>
      <c r="J416" s="246">
        <f>ROUND(I416*H416,2)</f>
        <v>0</v>
      </c>
      <c r="K416" s="242" t="s">
        <v>127</v>
      </c>
      <c r="L416" s="39"/>
      <c r="M416" s="247" t="s">
        <v>1</v>
      </c>
      <c r="N416" s="248" t="s">
        <v>39</v>
      </c>
      <c r="O416" s="71"/>
      <c r="P416" s="188">
        <f>O416*H416</f>
        <v>0</v>
      </c>
      <c r="Q416" s="188">
        <v>0</v>
      </c>
      <c r="R416" s="188">
        <f>Q416*H416</f>
        <v>0</v>
      </c>
      <c r="S416" s="188">
        <v>0</v>
      </c>
      <c r="T416" s="189">
        <f>S416*H416</f>
        <v>0</v>
      </c>
      <c r="U416" s="34"/>
      <c r="V416" s="34"/>
      <c r="W416" s="34"/>
      <c r="X416" s="34"/>
      <c r="Y416" s="34"/>
      <c r="Z416" s="34"/>
      <c r="AA416" s="34"/>
      <c r="AB416" s="34"/>
      <c r="AC416" s="34"/>
      <c r="AD416" s="34"/>
      <c r="AE416" s="34"/>
      <c r="AR416" s="190" t="s">
        <v>531</v>
      </c>
      <c r="AT416" s="190" t="s">
        <v>221</v>
      </c>
      <c r="AU416" s="190" t="s">
        <v>82</v>
      </c>
      <c r="AY416" s="17" t="s">
        <v>122</v>
      </c>
      <c r="BE416" s="191">
        <f>IF(N416="základní",J416,0)</f>
        <v>0</v>
      </c>
      <c r="BF416" s="191">
        <f>IF(N416="snížená",J416,0)</f>
        <v>0</v>
      </c>
      <c r="BG416" s="191">
        <f>IF(N416="zákl. přenesená",J416,0)</f>
        <v>0</v>
      </c>
      <c r="BH416" s="191">
        <f>IF(N416="sníž. přenesená",J416,0)</f>
        <v>0</v>
      </c>
      <c r="BI416" s="191">
        <f>IF(N416="nulová",J416,0)</f>
        <v>0</v>
      </c>
      <c r="BJ416" s="17" t="s">
        <v>82</v>
      </c>
      <c r="BK416" s="191">
        <f>ROUND(I416*H416,2)</f>
        <v>0</v>
      </c>
      <c r="BL416" s="17" t="s">
        <v>531</v>
      </c>
      <c r="BM416" s="190" t="s">
        <v>581</v>
      </c>
    </row>
    <row r="417" spans="1:65" s="2" customFormat="1" ht="58.5">
      <c r="A417" s="34"/>
      <c r="B417" s="35"/>
      <c r="C417" s="36"/>
      <c r="D417" s="194" t="s">
        <v>141</v>
      </c>
      <c r="E417" s="36"/>
      <c r="F417" s="225" t="s">
        <v>582</v>
      </c>
      <c r="G417" s="36"/>
      <c r="H417" s="36"/>
      <c r="I417" s="226"/>
      <c r="J417" s="36"/>
      <c r="K417" s="36"/>
      <c r="L417" s="39"/>
      <c r="M417" s="227"/>
      <c r="N417" s="228"/>
      <c r="O417" s="71"/>
      <c r="P417" s="71"/>
      <c r="Q417" s="71"/>
      <c r="R417" s="71"/>
      <c r="S417" s="71"/>
      <c r="T417" s="72"/>
      <c r="U417" s="34"/>
      <c r="V417" s="34"/>
      <c r="W417" s="34"/>
      <c r="X417" s="34"/>
      <c r="Y417" s="34"/>
      <c r="Z417" s="34"/>
      <c r="AA417" s="34"/>
      <c r="AB417" s="34"/>
      <c r="AC417" s="34"/>
      <c r="AD417" s="34"/>
      <c r="AE417" s="34"/>
      <c r="AT417" s="17" t="s">
        <v>141</v>
      </c>
      <c r="AU417" s="17" t="s">
        <v>82</v>
      </c>
    </row>
    <row r="418" spans="1:65" s="12" customFormat="1" ht="11.25">
      <c r="B418" s="192"/>
      <c r="C418" s="193"/>
      <c r="D418" s="194" t="s">
        <v>131</v>
      </c>
      <c r="E418" s="195" t="s">
        <v>1</v>
      </c>
      <c r="F418" s="196" t="s">
        <v>785</v>
      </c>
      <c r="G418" s="193"/>
      <c r="H418" s="195" t="s">
        <v>1</v>
      </c>
      <c r="I418" s="197"/>
      <c r="J418" s="193"/>
      <c r="K418" s="193"/>
      <c r="L418" s="198"/>
      <c r="M418" s="199"/>
      <c r="N418" s="200"/>
      <c r="O418" s="200"/>
      <c r="P418" s="200"/>
      <c r="Q418" s="200"/>
      <c r="R418" s="200"/>
      <c r="S418" s="200"/>
      <c r="T418" s="201"/>
      <c r="AT418" s="202" t="s">
        <v>131</v>
      </c>
      <c r="AU418" s="202" t="s">
        <v>82</v>
      </c>
      <c r="AV418" s="12" t="s">
        <v>82</v>
      </c>
      <c r="AW418" s="12" t="s">
        <v>30</v>
      </c>
      <c r="AX418" s="12" t="s">
        <v>74</v>
      </c>
      <c r="AY418" s="202" t="s">
        <v>122</v>
      </c>
    </row>
    <row r="419" spans="1:65" s="13" customFormat="1" ht="11.25">
      <c r="B419" s="203"/>
      <c r="C419" s="204"/>
      <c r="D419" s="194" t="s">
        <v>131</v>
      </c>
      <c r="E419" s="205" t="s">
        <v>1</v>
      </c>
      <c r="F419" s="206" t="s">
        <v>786</v>
      </c>
      <c r="G419" s="204"/>
      <c r="H419" s="207">
        <v>133.19999999999999</v>
      </c>
      <c r="I419" s="208"/>
      <c r="J419" s="204"/>
      <c r="K419" s="204"/>
      <c r="L419" s="209"/>
      <c r="M419" s="210"/>
      <c r="N419" s="211"/>
      <c r="O419" s="211"/>
      <c r="P419" s="211"/>
      <c r="Q419" s="211"/>
      <c r="R419" s="211"/>
      <c r="S419" s="211"/>
      <c r="T419" s="212"/>
      <c r="AT419" s="213" t="s">
        <v>131</v>
      </c>
      <c r="AU419" s="213" t="s">
        <v>82</v>
      </c>
      <c r="AV419" s="13" t="s">
        <v>84</v>
      </c>
      <c r="AW419" s="13" t="s">
        <v>30</v>
      </c>
      <c r="AX419" s="13" t="s">
        <v>74</v>
      </c>
      <c r="AY419" s="213" t="s">
        <v>122</v>
      </c>
    </row>
    <row r="420" spans="1:65" s="12" customFormat="1" ht="11.25">
      <c r="B420" s="192"/>
      <c r="C420" s="193"/>
      <c r="D420" s="194" t="s">
        <v>131</v>
      </c>
      <c r="E420" s="195" t="s">
        <v>1</v>
      </c>
      <c r="F420" s="196" t="s">
        <v>585</v>
      </c>
      <c r="G420" s="193"/>
      <c r="H420" s="195" t="s">
        <v>1</v>
      </c>
      <c r="I420" s="197"/>
      <c r="J420" s="193"/>
      <c r="K420" s="193"/>
      <c r="L420" s="198"/>
      <c r="M420" s="199"/>
      <c r="N420" s="200"/>
      <c r="O420" s="200"/>
      <c r="P420" s="200"/>
      <c r="Q420" s="200"/>
      <c r="R420" s="200"/>
      <c r="S420" s="200"/>
      <c r="T420" s="201"/>
      <c r="AT420" s="202" t="s">
        <v>131</v>
      </c>
      <c r="AU420" s="202" t="s">
        <v>82</v>
      </c>
      <c r="AV420" s="12" t="s">
        <v>82</v>
      </c>
      <c r="AW420" s="12" t="s">
        <v>30</v>
      </c>
      <c r="AX420" s="12" t="s">
        <v>74</v>
      </c>
      <c r="AY420" s="202" t="s">
        <v>122</v>
      </c>
    </row>
    <row r="421" spans="1:65" s="13" customFormat="1" ht="11.25">
      <c r="B421" s="203"/>
      <c r="C421" s="204"/>
      <c r="D421" s="194" t="s">
        <v>131</v>
      </c>
      <c r="E421" s="205" t="s">
        <v>1</v>
      </c>
      <c r="F421" s="206" t="s">
        <v>787</v>
      </c>
      <c r="G421" s="204"/>
      <c r="H421" s="207">
        <v>83.7</v>
      </c>
      <c r="I421" s="208"/>
      <c r="J421" s="204"/>
      <c r="K421" s="204"/>
      <c r="L421" s="209"/>
      <c r="M421" s="210"/>
      <c r="N421" s="211"/>
      <c r="O421" s="211"/>
      <c r="P421" s="211"/>
      <c r="Q421" s="211"/>
      <c r="R421" s="211"/>
      <c r="S421" s="211"/>
      <c r="T421" s="212"/>
      <c r="AT421" s="213" t="s">
        <v>131</v>
      </c>
      <c r="AU421" s="213" t="s">
        <v>82</v>
      </c>
      <c r="AV421" s="13" t="s">
        <v>84</v>
      </c>
      <c r="AW421" s="13" t="s">
        <v>30</v>
      </c>
      <c r="AX421" s="13" t="s">
        <v>74</v>
      </c>
      <c r="AY421" s="213" t="s">
        <v>122</v>
      </c>
    </row>
    <row r="422" spans="1:65" s="14" customFormat="1" ht="11.25">
      <c r="B422" s="214"/>
      <c r="C422" s="215"/>
      <c r="D422" s="194" t="s">
        <v>131</v>
      </c>
      <c r="E422" s="216" t="s">
        <v>1</v>
      </c>
      <c r="F422" s="217" t="s">
        <v>134</v>
      </c>
      <c r="G422" s="215"/>
      <c r="H422" s="218">
        <v>216.89999999999998</v>
      </c>
      <c r="I422" s="219"/>
      <c r="J422" s="215"/>
      <c r="K422" s="215"/>
      <c r="L422" s="220"/>
      <c r="M422" s="221"/>
      <c r="N422" s="222"/>
      <c r="O422" s="222"/>
      <c r="P422" s="222"/>
      <c r="Q422" s="222"/>
      <c r="R422" s="222"/>
      <c r="S422" s="222"/>
      <c r="T422" s="223"/>
      <c r="AT422" s="224" t="s">
        <v>131</v>
      </c>
      <c r="AU422" s="224" t="s">
        <v>82</v>
      </c>
      <c r="AV422" s="14" t="s">
        <v>129</v>
      </c>
      <c r="AW422" s="14" t="s">
        <v>30</v>
      </c>
      <c r="AX422" s="14" t="s">
        <v>82</v>
      </c>
      <c r="AY422" s="224" t="s">
        <v>122</v>
      </c>
    </row>
    <row r="423" spans="1:65" s="2" customFormat="1" ht="24.2" customHeight="1">
      <c r="A423" s="34"/>
      <c r="B423" s="35"/>
      <c r="C423" s="240" t="s">
        <v>555</v>
      </c>
      <c r="D423" s="240" t="s">
        <v>221</v>
      </c>
      <c r="E423" s="241" t="s">
        <v>588</v>
      </c>
      <c r="F423" s="242" t="s">
        <v>589</v>
      </c>
      <c r="G423" s="243" t="s">
        <v>167</v>
      </c>
      <c r="H423" s="244">
        <v>1289.8800000000001</v>
      </c>
      <c r="I423" s="245"/>
      <c r="J423" s="246">
        <f>ROUND(I423*H423,2)</f>
        <v>0</v>
      </c>
      <c r="K423" s="242" t="s">
        <v>127</v>
      </c>
      <c r="L423" s="39"/>
      <c r="M423" s="247" t="s">
        <v>1</v>
      </c>
      <c r="N423" s="248" t="s">
        <v>39</v>
      </c>
      <c r="O423" s="71"/>
      <c r="P423" s="188">
        <f>O423*H423</f>
        <v>0</v>
      </c>
      <c r="Q423" s="188">
        <v>0</v>
      </c>
      <c r="R423" s="188">
        <f>Q423*H423</f>
        <v>0</v>
      </c>
      <c r="S423" s="188">
        <v>0</v>
      </c>
      <c r="T423" s="189">
        <f>S423*H423</f>
        <v>0</v>
      </c>
      <c r="U423" s="34"/>
      <c r="V423" s="34"/>
      <c r="W423" s="34"/>
      <c r="X423" s="34"/>
      <c r="Y423" s="34"/>
      <c r="Z423" s="34"/>
      <c r="AA423" s="34"/>
      <c r="AB423" s="34"/>
      <c r="AC423" s="34"/>
      <c r="AD423" s="34"/>
      <c r="AE423" s="34"/>
      <c r="AR423" s="190" t="s">
        <v>531</v>
      </c>
      <c r="AT423" s="190" t="s">
        <v>221</v>
      </c>
      <c r="AU423" s="190" t="s">
        <v>82</v>
      </c>
      <c r="AY423" s="17" t="s">
        <v>122</v>
      </c>
      <c r="BE423" s="191">
        <f>IF(N423="základní",J423,0)</f>
        <v>0</v>
      </c>
      <c r="BF423" s="191">
        <f>IF(N423="snížená",J423,0)</f>
        <v>0</v>
      </c>
      <c r="BG423" s="191">
        <f>IF(N423="zákl. přenesená",J423,0)</f>
        <v>0</v>
      </c>
      <c r="BH423" s="191">
        <f>IF(N423="sníž. přenesená",J423,0)</f>
        <v>0</v>
      </c>
      <c r="BI423" s="191">
        <f>IF(N423="nulová",J423,0)</f>
        <v>0</v>
      </c>
      <c r="BJ423" s="17" t="s">
        <v>82</v>
      </c>
      <c r="BK423" s="191">
        <f>ROUND(I423*H423,2)</f>
        <v>0</v>
      </c>
      <c r="BL423" s="17" t="s">
        <v>531</v>
      </c>
      <c r="BM423" s="190" t="s">
        <v>590</v>
      </c>
    </row>
    <row r="424" spans="1:65" s="2" customFormat="1" ht="58.5">
      <c r="A424" s="34"/>
      <c r="B424" s="35"/>
      <c r="C424" s="36"/>
      <c r="D424" s="194" t="s">
        <v>141</v>
      </c>
      <c r="E424" s="36"/>
      <c r="F424" s="225" t="s">
        <v>591</v>
      </c>
      <c r="G424" s="36"/>
      <c r="H424" s="36"/>
      <c r="I424" s="226"/>
      <c r="J424" s="36"/>
      <c r="K424" s="36"/>
      <c r="L424" s="39"/>
      <c r="M424" s="227"/>
      <c r="N424" s="228"/>
      <c r="O424" s="71"/>
      <c r="P424" s="71"/>
      <c r="Q424" s="71"/>
      <c r="R424" s="71"/>
      <c r="S424" s="71"/>
      <c r="T424" s="72"/>
      <c r="U424" s="34"/>
      <c r="V424" s="34"/>
      <c r="W424" s="34"/>
      <c r="X424" s="34"/>
      <c r="Y424" s="34"/>
      <c r="Z424" s="34"/>
      <c r="AA424" s="34"/>
      <c r="AB424" s="34"/>
      <c r="AC424" s="34"/>
      <c r="AD424" s="34"/>
      <c r="AE424" s="34"/>
      <c r="AT424" s="17" t="s">
        <v>141</v>
      </c>
      <c r="AU424" s="17" t="s">
        <v>82</v>
      </c>
    </row>
    <row r="425" spans="1:65" s="13" customFormat="1" ht="11.25">
      <c r="B425" s="203"/>
      <c r="C425" s="204"/>
      <c r="D425" s="194" t="s">
        <v>131</v>
      </c>
      <c r="E425" s="205" t="s">
        <v>1</v>
      </c>
      <c r="F425" s="206" t="s">
        <v>779</v>
      </c>
      <c r="G425" s="204"/>
      <c r="H425" s="207">
        <v>1289.8800000000001</v>
      </c>
      <c r="I425" s="208"/>
      <c r="J425" s="204"/>
      <c r="K425" s="204"/>
      <c r="L425" s="209"/>
      <c r="M425" s="210"/>
      <c r="N425" s="211"/>
      <c r="O425" s="211"/>
      <c r="P425" s="211"/>
      <c r="Q425" s="211"/>
      <c r="R425" s="211"/>
      <c r="S425" s="211"/>
      <c r="T425" s="212"/>
      <c r="AT425" s="213" t="s">
        <v>131</v>
      </c>
      <c r="AU425" s="213" t="s">
        <v>82</v>
      </c>
      <c r="AV425" s="13" t="s">
        <v>84</v>
      </c>
      <c r="AW425" s="13" t="s">
        <v>30</v>
      </c>
      <c r="AX425" s="13" t="s">
        <v>74</v>
      </c>
      <c r="AY425" s="213" t="s">
        <v>122</v>
      </c>
    </row>
    <row r="426" spans="1:65" s="14" customFormat="1" ht="11.25">
      <c r="B426" s="214"/>
      <c r="C426" s="215"/>
      <c r="D426" s="194" t="s">
        <v>131</v>
      </c>
      <c r="E426" s="216" t="s">
        <v>1</v>
      </c>
      <c r="F426" s="217" t="s">
        <v>134</v>
      </c>
      <c r="G426" s="215"/>
      <c r="H426" s="218">
        <v>1289.8800000000001</v>
      </c>
      <c r="I426" s="219"/>
      <c r="J426" s="215"/>
      <c r="K426" s="215"/>
      <c r="L426" s="220"/>
      <c r="M426" s="221"/>
      <c r="N426" s="222"/>
      <c r="O426" s="222"/>
      <c r="P426" s="222"/>
      <c r="Q426" s="222"/>
      <c r="R426" s="222"/>
      <c r="S426" s="222"/>
      <c r="T426" s="223"/>
      <c r="AT426" s="224" t="s">
        <v>131</v>
      </c>
      <c r="AU426" s="224" t="s">
        <v>82</v>
      </c>
      <c r="AV426" s="14" t="s">
        <v>129</v>
      </c>
      <c r="AW426" s="14" t="s">
        <v>30</v>
      </c>
      <c r="AX426" s="14" t="s">
        <v>82</v>
      </c>
      <c r="AY426" s="224" t="s">
        <v>122</v>
      </c>
    </row>
    <row r="427" spans="1:65" s="2" customFormat="1" ht="16.5" customHeight="1">
      <c r="A427" s="34"/>
      <c r="B427" s="35"/>
      <c r="C427" s="240" t="s">
        <v>564</v>
      </c>
      <c r="D427" s="240" t="s">
        <v>221</v>
      </c>
      <c r="E427" s="241" t="s">
        <v>598</v>
      </c>
      <c r="F427" s="242" t="s">
        <v>599</v>
      </c>
      <c r="G427" s="243" t="s">
        <v>167</v>
      </c>
      <c r="H427" s="244">
        <v>0.3</v>
      </c>
      <c r="I427" s="245"/>
      <c r="J427" s="246">
        <f>ROUND(I427*H427,2)</f>
        <v>0</v>
      </c>
      <c r="K427" s="242" t="s">
        <v>127</v>
      </c>
      <c r="L427" s="39"/>
      <c r="M427" s="247" t="s">
        <v>1</v>
      </c>
      <c r="N427" s="248" t="s">
        <v>39</v>
      </c>
      <c r="O427" s="71"/>
      <c r="P427" s="188">
        <f>O427*H427</f>
        <v>0</v>
      </c>
      <c r="Q427" s="188">
        <v>0</v>
      </c>
      <c r="R427" s="188">
        <f>Q427*H427</f>
        <v>0</v>
      </c>
      <c r="S427" s="188">
        <v>0</v>
      </c>
      <c r="T427" s="189">
        <f>S427*H427</f>
        <v>0</v>
      </c>
      <c r="U427" s="34"/>
      <c r="V427" s="34"/>
      <c r="W427" s="34"/>
      <c r="X427" s="34"/>
      <c r="Y427" s="34"/>
      <c r="Z427" s="34"/>
      <c r="AA427" s="34"/>
      <c r="AB427" s="34"/>
      <c r="AC427" s="34"/>
      <c r="AD427" s="34"/>
      <c r="AE427" s="34"/>
      <c r="AR427" s="190" t="s">
        <v>531</v>
      </c>
      <c r="AT427" s="190" t="s">
        <v>221</v>
      </c>
      <c r="AU427" s="190" t="s">
        <v>82</v>
      </c>
      <c r="AY427" s="17" t="s">
        <v>122</v>
      </c>
      <c r="BE427" s="191">
        <f>IF(N427="základní",J427,0)</f>
        <v>0</v>
      </c>
      <c r="BF427" s="191">
        <f>IF(N427="snížená",J427,0)</f>
        <v>0</v>
      </c>
      <c r="BG427" s="191">
        <f>IF(N427="zákl. přenesená",J427,0)</f>
        <v>0</v>
      </c>
      <c r="BH427" s="191">
        <f>IF(N427="sníž. přenesená",J427,0)</f>
        <v>0</v>
      </c>
      <c r="BI427" s="191">
        <f>IF(N427="nulová",J427,0)</f>
        <v>0</v>
      </c>
      <c r="BJ427" s="17" t="s">
        <v>82</v>
      </c>
      <c r="BK427" s="191">
        <f>ROUND(I427*H427,2)</f>
        <v>0</v>
      </c>
      <c r="BL427" s="17" t="s">
        <v>531</v>
      </c>
      <c r="BM427" s="190" t="s">
        <v>600</v>
      </c>
    </row>
    <row r="428" spans="1:65" s="2" customFormat="1" ht="48.75">
      <c r="A428" s="34"/>
      <c r="B428" s="35"/>
      <c r="C428" s="36"/>
      <c r="D428" s="194" t="s">
        <v>141</v>
      </c>
      <c r="E428" s="36"/>
      <c r="F428" s="225" t="s">
        <v>601</v>
      </c>
      <c r="G428" s="36"/>
      <c r="H428" s="36"/>
      <c r="I428" s="226"/>
      <c r="J428" s="36"/>
      <c r="K428" s="36"/>
      <c r="L428" s="39"/>
      <c r="M428" s="227"/>
      <c r="N428" s="228"/>
      <c r="O428" s="71"/>
      <c r="P428" s="71"/>
      <c r="Q428" s="71"/>
      <c r="R428" s="71"/>
      <c r="S428" s="71"/>
      <c r="T428" s="72"/>
      <c r="U428" s="34"/>
      <c r="V428" s="34"/>
      <c r="W428" s="34"/>
      <c r="X428" s="34"/>
      <c r="Y428" s="34"/>
      <c r="Z428" s="34"/>
      <c r="AA428" s="34"/>
      <c r="AB428" s="34"/>
      <c r="AC428" s="34"/>
      <c r="AD428" s="34"/>
      <c r="AE428" s="34"/>
      <c r="AT428" s="17" t="s">
        <v>141</v>
      </c>
      <c r="AU428" s="17" t="s">
        <v>82</v>
      </c>
    </row>
    <row r="429" spans="1:65" s="13" customFormat="1" ht="11.25">
      <c r="B429" s="203"/>
      <c r="C429" s="204"/>
      <c r="D429" s="194" t="s">
        <v>131</v>
      </c>
      <c r="E429" s="205" t="s">
        <v>1</v>
      </c>
      <c r="F429" s="206" t="s">
        <v>776</v>
      </c>
      <c r="G429" s="204"/>
      <c r="H429" s="207">
        <v>0.3</v>
      </c>
      <c r="I429" s="208"/>
      <c r="J429" s="204"/>
      <c r="K429" s="204"/>
      <c r="L429" s="209"/>
      <c r="M429" s="210"/>
      <c r="N429" s="211"/>
      <c r="O429" s="211"/>
      <c r="P429" s="211"/>
      <c r="Q429" s="211"/>
      <c r="R429" s="211"/>
      <c r="S429" s="211"/>
      <c r="T429" s="212"/>
      <c r="AT429" s="213" t="s">
        <v>131</v>
      </c>
      <c r="AU429" s="213" t="s">
        <v>82</v>
      </c>
      <c r="AV429" s="13" t="s">
        <v>84</v>
      </c>
      <c r="AW429" s="13" t="s">
        <v>30</v>
      </c>
      <c r="AX429" s="13" t="s">
        <v>74</v>
      </c>
      <c r="AY429" s="213" t="s">
        <v>122</v>
      </c>
    </row>
    <row r="430" spans="1:65" s="14" customFormat="1" ht="11.25">
      <c r="B430" s="214"/>
      <c r="C430" s="215"/>
      <c r="D430" s="194" t="s">
        <v>131</v>
      </c>
      <c r="E430" s="216" t="s">
        <v>1</v>
      </c>
      <c r="F430" s="217" t="s">
        <v>134</v>
      </c>
      <c r="G430" s="215"/>
      <c r="H430" s="218">
        <v>0.3</v>
      </c>
      <c r="I430" s="219"/>
      <c r="J430" s="215"/>
      <c r="K430" s="215"/>
      <c r="L430" s="220"/>
      <c r="M430" s="249"/>
      <c r="N430" s="250"/>
      <c r="O430" s="250"/>
      <c r="P430" s="250"/>
      <c r="Q430" s="250"/>
      <c r="R430" s="250"/>
      <c r="S430" s="250"/>
      <c r="T430" s="251"/>
      <c r="AT430" s="224" t="s">
        <v>131</v>
      </c>
      <c r="AU430" s="224" t="s">
        <v>82</v>
      </c>
      <c r="AV430" s="14" t="s">
        <v>129</v>
      </c>
      <c r="AW430" s="14" t="s">
        <v>30</v>
      </c>
      <c r="AX430" s="14" t="s">
        <v>82</v>
      </c>
      <c r="AY430" s="224" t="s">
        <v>122</v>
      </c>
    </row>
    <row r="431" spans="1:65" s="2" customFormat="1" ht="6.95" customHeight="1">
      <c r="A431" s="34"/>
      <c r="B431" s="54"/>
      <c r="C431" s="55"/>
      <c r="D431" s="55"/>
      <c r="E431" s="55"/>
      <c r="F431" s="55"/>
      <c r="G431" s="55"/>
      <c r="H431" s="55"/>
      <c r="I431" s="55"/>
      <c r="J431" s="55"/>
      <c r="K431" s="55"/>
      <c r="L431" s="39"/>
      <c r="M431" s="34"/>
      <c r="O431" s="34"/>
      <c r="P431" s="34"/>
      <c r="Q431" s="34"/>
      <c r="R431" s="34"/>
      <c r="S431" s="34"/>
      <c r="T431" s="34"/>
      <c r="U431" s="34"/>
      <c r="V431" s="34"/>
      <c r="W431" s="34"/>
      <c r="X431" s="34"/>
      <c r="Y431" s="34"/>
      <c r="Z431" s="34"/>
      <c r="AA431" s="34"/>
      <c r="AB431" s="34"/>
      <c r="AC431" s="34"/>
      <c r="AD431" s="34"/>
      <c r="AE431" s="34"/>
    </row>
  </sheetData>
  <sheetProtection password="CF50" sheet="1" objects="1" scenarios="1" formatColumns="0" formatRows="0" autoFilter="0"/>
  <autoFilter ref="C120:K43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7" t="s">
        <v>90</v>
      </c>
    </row>
    <row r="3" spans="1:46" s="1" customFormat="1" ht="6.95" customHeight="1">
      <c r="B3" s="108"/>
      <c r="C3" s="109"/>
      <c r="D3" s="109"/>
      <c r="E3" s="109"/>
      <c r="F3" s="109"/>
      <c r="G3" s="109"/>
      <c r="H3" s="109"/>
      <c r="I3" s="109"/>
      <c r="J3" s="109"/>
      <c r="K3" s="109"/>
      <c r="L3" s="20"/>
      <c r="AT3" s="17" t="s">
        <v>84</v>
      </c>
    </row>
    <row r="4" spans="1:46" s="1" customFormat="1" ht="24.95" customHeight="1">
      <c r="B4" s="20"/>
      <c r="D4" s="110" t="s">
        <v>94</v>
      </c>
      <c r="L4" s="20"/>
      <c r="M4" s="111" t="s">
        <v>10</v>
      </c>
      <c r="AT4" s="17" t="s">
        <v>4</v>
      </c>
    </row>
    <row r="5" spans="1:46" s="1" customFormat="1" ht="6.95" customHeight="1">
      <c r="B5" s="20"/>
      <c r="L5" s="20"/>
    </row>
    <row r="6" spans="1:46" s="1" customFormat="1" ht="12" customHeight="1">
      <c r="B6" s="20"/>
      <c r="D6" s="112" t="s">
        <v>15</v>
      </c>
      <c r="L6" s="20"/>
    </row>
    <row r="7" spans="1:46" s="1" customFormat="1" ht="16.5" customHeight="1">
      <c r="B7" s="20"/>
      <c r="E7" s="293" t="str">
        <f>'Rekapitulace stavby'!K6</f>
        <v>Oprava výhybek v žst. Bakov nad Jizerou</v>
      </c>
      <c r="F7" s="294"/>
      <c r="G7" s="294"/>
      <c r="H7" s="294"/>
      <c r="L7" s="20"/>
    </row>
    <row r="8" spans="1:46" s="2" customFormat="1" ht="12" customHeight="1">
      <c r="A8" s="34"/>
      <c r="B8" s="39"/>
      <c r="C8" s="34"/>
      <c r="D8" s="112" t="s">
        <v>95</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5" t="s">
        <v>788</v>
      </c>
      <c r="F9" s="296"/>
      <c r="G9" s="296"/>
      <c r="H9" s="296"/>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17</v>
      </c>
      <c r="E11" s="34"/>
      <c r="F11" s="113" t="s">
        <v>1</v>
      </c>
      <c r="G11" s="34"/>
      <c r="H11" s="34"/>
      <c r="I11" s="112" t="s">
        <v>18</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19</v>
      </c>
      <c r="E12" s="34"/>
      <c r="F12" s="113" t="s">
        <v>20</v>
      </c>
      <c r="G12" s="34"/>
      <c r="H12" s="34"/>
      <c r="I12" s="112" t="s">
        <v>21</v>
      </c>
      <c r="J12" s="114" t="str">
        <f>'Rekapitulace stavby'!AN8</f>
        <v>12. 12. 2022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23</v>
      </c>
      <c r="E14" s="34"/>
      <c r="F14" s="34"/>
      <c r="G14" s="34"/>
      <c r="H14" s="34"/>
      <c r="I14" s="112" t="s">
        <v>24</v>
      </c>
      <c r="J14" s="113"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25</v>
      </c>
      <c r="F15" s="34"/>
      <c r="G15" s="34"/>
      <c r="H15" s="34"/>
      <c r="I15" s="112" t="s">
        <v>26</v>
      </c>
      <c r="J15" s="113"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24</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7" t="str">
        <f>'Rekapitulace stavby'!E14</f>
        <v>Vyplň údaj</v>
      </c>
      <c r="F18" s="298"/>
      <c r="G18" s="298"/>
      <c r="H18" s="298"/>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24</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24</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32</v>
      </c>
      <c r="F24" s="34"/>
      <c r="G24" s="34"/>
      <c r="H24" s="34"/>
      <c r="I24" s="112" t="s">
        <v>26</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33</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299" t="s">
        <v>1</v>
      </c>
      <c r="F27" s="299"/>
      <c r="G27" s="299"/>
      <c r="H27" s="299"/>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34</v>
      </c>
      <c r="E30" s="34"/>
      <c r="F30" s="34"/>
      <c r="G30" s="34"/>
      <c r="H30" s="34"/>
      <c r="I30" s="34"/>
      <c r="J30" s="120">
        <f>ROUND(J117,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36</v>
      </c>
      <c r="G32" s="34"/>
      <c r="H32" s="34"/>
      <c r="I32" s="121" t="s">
        <v>35</v>
      </c>
      <c r="J32" s="121" t="s">
        <v>37</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38</v>
      </c>
      <c r="E33" s="112" t="s">
        <v>39</v>
      </c>
      <c r="F33" s="123">
        <f>ROUND((SUM(BE117:BE133)),  2)</f>
        <v>0</v>
      </c>
      <c r="G33" s="34"/>
      <c r="H33" s="34"/>
      <c r="I33" s="124">
        <v>0.21</v>
      </c>
      <c r="J33" s="123">
        <f>ROUND(((SUM(BE117:BE133))*I33),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40</v>
      </c>
      <c r="F34" s="123">
        <f>ROUND((SUM(BF117:BF133)),  2)</f>
        <v>0</v>
      </c>
      <c r="G34" s="34"/>
      <c r="H34" s="34"/>
      <c r="I34" s="124">
        <v>0.15</v>
      </c>
      <c r="J34" s="123">
        <f>ROUND(((SUM(BF117:BF133))*I34),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41</v>
      </c>
      <c r="F35" s="123">
        <f>ROUND((SUM(BG117:BG133)),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42</v>
      </c>
      <c r="F36" s="123">
        <f>ROUND((SUM(BH117:BH133)),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43</v>
      </c>
      <c r="F37" s="123">
        <f>ROUND((SUM(BI117:BI133)),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44</v>
      </c>
      <c r="E39" s="127"/>
      <c r="F39" s="127"/>
      <c r="G39" s="128" t="s">
        <v>45</v>
      </c>
      <c r="H39" s="129" t="s">
        <v>46</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47</v>
      </c>
      <c r="E50" s="133"/>
      <c r="F50" s="133"/>
      <c r="G50" s="132" t="s">
        <v>48</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49</v>
      </c>
      <c r="E61" s="135"/>
      <c r="F61" s="136" t="s">
        <v>50</v>
      </c>
      <c r="G61" s="134" t="s">
        <v>49</v>
      </c>
      <c r="H61" s="135"/>
      <c r="I61" s="135"/>
      <c r="J61" s="137" t="s">
        <v>50</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51</v>
      </c>
      <c r="E65" s="138"/>
      <c r="F65" s="138"/>
      <c r="G65" s="132" t="s">
        <v>52</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49</v>
      </c>
      <c r="E76" s="135"/>
      <c r="F76" s="136" t="s">
        <v>50</v>
      </c>
      <c r="G76" s="134" t="s">
        <v>49</v>
      </c>
      <c r="H76" s="135"/>
      <c r="I76" s="135"/>
      <c r="J76" s="137" t="s">
        <v>50</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97</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15</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0" t="str">
        <f>E7</f>
        <v>Oprava výhybek v žst. Bakov nad Jizerou</v>
      </c>
      <c r="F85" s="301"/>
      <c r="G85" s="301"/>
      <c r="H85" s="301"/>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95</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2" t="str">
        <f>E9</f>
        <v>SO 03 - Přeprava mechanizace</v>
      </c>
      <c r="F87" s="302"/>
      <c r="G87" s="302"/>
      <c r="H87" s="302"/>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19</v>
      </c>
      <c r="D89" s="36"/>
      <c r="E89" s="36"/>
      <c r="F89" s="27" t="str">
        <f>F12</f>
        <v xml:space="preserve"> </v>
      </c>
      <c r="G89" s="36"/>
      <c r="H89" s="36"/>
      <c r="I89" s="29" t="s">
        <v>21</v>
      </c>
      <c r="J89" s="66" t="str">
        <f>IF(J12="","",J12)</f>
        <v>12. 12. 2022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23</v>
      </c>
      <c r="D91" s="36"/>
      <c r="E91" s="36"/>
      <c r="F91" s="27" t="str">
        <f>E15</f>
        <v>Zimola Bohumil</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Novotný Jan</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98</v>
      </c>
      <c r="D94" s="144"/>
      <c r="E94" s="144"/>
      <c r="F94" s="144"/>
      <c r="G94" s="144"/>
      <c r="H94" s="144"/>
      <c r="I94" s="144"/>
      <c r="J94" s="145" t="s">
        <v>99</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100</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101</v>
      </c>
    </row>
    <row r="97" spans="1:31" s="9" customFormat="1" ht="24.95" customHeight="1">
      <c r="B97" s="147"/>
      <c r="C97" s="148"/>
      <c r="D97" s="149" t="s">
        <v>106</v>
      </c>
      <c r="E97" s="150"/>
      <c r="F97" s="150"/>
      <c r="G97" s="150"/>
      <c r="H97" s="150"/>
      <c r="I97" s="150"/>
      <c r="J97" s="151">
        <f>J118</f>
        <v>0</v>
      </c>
      <c r="K97" s="148"/>
      <c r="L97" s="152"/>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107</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15</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00" t="str">
        <f>E7</f>
        <v>Oprava výhybek v žst. Bakov nad Jizerou</v>
      </c>
      <c r="F107" s="301"/>
      <c r="G107" s="301"/>
      <c r="H107" s="301"/>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95</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52" t="str">
        <f>E9</f>
        <v>SO 03 - Přeprava mechanizace</v>
      </c>
      <c r="F109" s="302"/>
      <c r="G109" s="302"/>
      <c r="H109" s="302"/>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19</v>
      </c>
      <c r="D111" s="36"/>
      <c r="E111" s="36"/>
      <c r="F111" s="27" t="str">
        <f>F12</f>
        <v xml:space="preserve"> </v>
      </c>
      <c r="G111" s="36"/>
      <c r="H111" s="36"/>
      <c r="I111" s="29" t="s">
        <v>21</v>
      </c>
      <c r="J111" s="66" t="str">
        <f>IF(J12="","",J12)</f>
        <v>12. 12. 2022</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23</v>
      </c>
      <c r="D113" s="36"/>
      <c r="E113" s="36"/>
      <c r="F113" s="27" t="str">
        <f>E15</f>
        <v>Zimola Bohumil</v>
      </c>
      <c r="G113" s="36"/>
      <c r="H113" s="36"/>
      <c r="I113" s="29" t="s">
        <v>29</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27</v>
      </c>
      <c r="D114" s="36"/>
      <c r="E114" s="36"/>
      <c r="F114" s="27" t="str">
        <f>IF(E18="","",E18)</f>
        <v>Vyplň údaj</v>
      </c>
      <c r="G114" s="36"/>
      <c r="H114" s="36"/>
      <c r="I114" s="29" t="s">
        <v>31</v>
      </c>
      <c r="J114" s="32" t="str">
        <f>E24</f>
        <v>Novotný Jan</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0" customFormat="1" ht="29.25" customHeight="1">
      <c r="A116" s="153"/>
      <c r="B116" s="154"/>
      <c r="C116" s="155" t="s">
        <v>108</v>
      </c>
      <c r="D116" s="156" t="s">
        <v>59</v>
      </c>
      <c r="E116" s="156" t="s">
        <v>55</v>
      </c>
      <c r="F116" s="156" t="s">
        <v>56</v>
      </c>
      <c r="G116" s="156" t="s">
        <v>109</v>
      </c>
      <c r="H116" s="156" t="s">
        <v>110</v>
      </c>
      <c r="I116" s="156" t="s">
        <v>111</v>
      </c>
      <c r="J116" s="156" t="s">
        <v>99</v>
      </c>
      <c r="K116" s="157" t="s">
        <v>112</v>
      </c>
      <c r="L116" s="158"/>
      <c r="M116" s="75" t="s">
        <v>1</v>
      </c>
      <c r="N116" s="76" t="s">
        <v>38</v>
      </c>
      <c r="O116" s="76" t="s">
        <v>113</v>
      </c>
      <c r="P116" s="76" t="s">
        <v>114</v>
      </c>
      <c r="Q116" s="76" t="s">
        <v>115</v>
      </c>
      <c r="R116" s="76" t="s">
        <v>116</v>
      </c>
      <c r="S116" s="76" t="s">
        <v>117</v>
      </c>
      <c r="T116" s="77" t="s">
        <v>118</v>
      </c>
      <c r="U116" s="153"/>
      <c r="V116" s="153"/>
      <c r="W116" s="153"/>
      <c r="X116" s="153"/>
      <c r="Y116" s="153"/>
      <c r="Z116" s="153"/>
      <c r="AA116" s="153"/>
      <c r="AB116" s="153"/>
      <c r="AC116" s="153"/>
      <c r="AD116" s="153"/>
      <c r="AE116" s="153"/>
    </row>
    <row r="117" spans="1:65" s="2" customFormat="1" ht="22.9" customHeight="1">
      <c r="A117" s="34"/>
      <c r="B117" s="35"/>
      <c r="C117" s="82" t="s">
        <v>119</v>
      </c>
      <c r="D117" s="36"/>
      <c r="E117" s="36"/>
      <c r="F117" s="36"/>
      <c r="G117" s="36"/>
      <c r="H117" s="36"/>
      <c r="I117" s="36"/>
      <c r="J117" s="159">
        <f>BK117</f>
        <v>0</v>
      </c>
      <c r="K117" s="36"/>
      <c r="L117" s="39"/>
      <c r="M117" s="78"/>
      <c r="N117" s="160"/>
      <c r="O117" s="79"/>
      <c r="P117" s="161">
        <f>P118</f>
        <v>0</v>
      </c>
      <c r="Q117" s="79"/>
      <c r="R117" s="161">
        <f>R118</f>
        <v>0</v>
      </c>
      <c r="S117" s="79"/>
      <c r="T117" s="162">
        <f>T118</f>
        <v>0</v>
      </c>
      <c r="U117" s="34"/>
      <c r="V117" s="34"/>
      <c r="W117" s="34"/>
      <c r="X117" s="34"/>
      <c r="Y117" s="34"/>
      <c r="Z117" s="34"/>
      <c r="AA117" s="34"/>
      <c r="AB117" s="34"/>
      <c r="AC117" s="34"/>
      <c r="AD117" s="34"/>
      <c r="AE117" s="34"/>
      <c r="AT117" s="17" t="s">
        <v>73</v>
      </c>
      <c r="AU117" s="17" t="s">
        <v>101</v>
      </c>
      <c r="BK117" s="163">
        <f>BK118</f>
        <v>0</v>
      </c>
    </row>
    <row r="118" spans="1:65" s="11" customFormat="1" ht="25.9" customHeight="1">
      <c r="B118" s="164"/>
      <c r="C118" s="165"/>
      <c r="D118" s="166" t="s">
        <v>73</v>
      </c>
      <c r="E118" s="167" t="s">
        <v>544</v>
      </c>
      <c r="F118" s="167" t="s">
        <v>545</v>
      </c>
      <c r="G118" s="165"/>
      <c r="H118" s="165"/>
      <c r="I118" s="168"/>
      <c r="J118" s="169">
        <f>BK118</f>
        <v>0</v>
      </c>
      <c r="K118" s="165"/>
      <c r="L118" s="170"/>
      <c r="M118" s="171"/>
      <c r="N118" s="172"/>
      <c r="O118" s="172"/>
      <c r="P118" s="173">
        <f>SUM(P119:P133)</f>
        <v>0</v>
      </c>
      <c r="Q118" s="172"/>
      <c r="R118" s="173">
        <f>SUM(R119:R133)</f>
        <v>0</v>
      </c>
      <c r="S118" s="172"/>
      <c r="T118" s="174">
        <f>SUM(T119:T133)</f>
        <v>0</v>
      </c>
      <c r="AR118" s="175" t="s">
        <v>153</v>
      </c>
      <c r="AT118" s="176" t="s">
        <v>73</v>
      </c>
      <c r="AU118" s="176" t="s">
        <v>74</v>
      </c>
      <c r="AY118" s="175" t="s">
        <v>122</v>
      </c>
      <c r="BK118" s="177">
        <f>SUM(BK119:BK133)</f>
        <v>0</v>
      </c>
    </row>
    <row r="119" spans="1:65" s="2" customFormat="1" ht="24.2" customHeight="1">
      <c r="A119" s="34"/>
      <c r="B119" s="35"/>
      <c r="C119" s="240" t="s">
        <v>82</v>
      </c>
      <c r="D119" s="240" t="s">
        <v>221</v>
      </c>
      <c r="E119" s="241" t="s">
        <v>789</v>
      </c>
      <c r="F119" s="242" t="s">
        <v>790</v>
      </c>
      <c r="G119" s="243" t="s">
        <v>126</v>
      </c>
      <c r="H119" s="244">
        <v>7</v>
      </c>
      <c r="I119" s="245"/>
      <c r="J119" s="246">
        <f>ROUND(I119*H119,2)</f>
        <v>0</v>
      </c>
      <c r="K119" s="242" t="s">
        <v>1</v>
      </c>
      <c r="L119" s="39"/>
      <c r="M119" s="247" t="s">
        <v>1</v>
      </c>
      <c r="N119" s="248" t="s">
        <v>39</v>
      </c>
      <c r="O119" s="71"/>
      <c r="P119" s="188">
        <f>O119*H119</f>
        <v>0</v>
      </c>
      <c r="Q119" s="188">
        <v>0</v>
      </c>
      <c r="R119" s="188">
        <f>Q119*H119</f>
        <v>0</v>
      </c>
      <c r="S119" s="188">
        <v>0</v>
      </c>
      <c r="T119" s="189">
        <f>S119*H119</f>
        <v>0</v>
      </c>
      <c r="U119" s="34"/>
      <c r="V119" s="34"/>
      <c r="W119" s="34"/>
      <c r="X119" s="34"/>
      <c r="Y119" s="34"/>
      <c r="Z119" s="34"/>
      <c r="AA119" s="34"/>
      <c r="AB119" s="34"/>
      <c r="AC119" s="34"/>
      <c r="AD119" s="34"/>
      <c r="AE119" s="34"/>
      <c r="AR119" s="190" t="s">
        <v>531</v>
      </c>
      <c r="AT119" s="190" t="s">
        <v>221</v>
      </c>
      <c r="AU119" s="190" t="s">
        <v>82</v>
      </c>
      <c r="AY119" s="17" t="s">
        <v>122</v>
      </c>
      <c r="BE119" s="191">
        <f>IF(N119="základní",J119,0)</f>
        <v>0</v>
      </c>
      <c r="BF119" s="191">
        <f>IF(N119="snížená",J119,0)</f>
        <v>0</v>
      </c>
      <c r="BG119" s="191">
        <f>IF(N119="zákl. přenesená",J119,0)</f>
        <v>0</v>
      </c>
      <c r="BH119" s="191">
        <f>IF(N119="sníž. přenesená",J119,0)</f>
        <v>0</v>
      </c>
      <c r="BI119" s="191">
        <f>IF(N119="nulová",J119,0)</f>
        <v>0</v>
      </c>
      <c r="BJ119" s="17" t="s">
        <v>82</v>
      </c>
      <c r="BK119" s="191">
        <f>ROUND(I119*H119,2)</f>
        <v>0</v>
      </c>
      <c r="BL119" s="17" t="s">
        <v>531</v>
      </c>
      <c r="BM119" s="190" t="s">
        <v>791</v>
      </c>
    </row>
    <row r="120" spans="1:65" s="2" customFormat="1" ht="48.75">
      <c r="A120" s="34"/>
      <c r="B120" s="35"/>
      <c r="C120" s="36"/>
      <c r="D120" s="194" t="s">
        <v>141</v>
      </c>
      <c r="E120" s="36"/>
      <c r="F120" s="225" t="s">
        <v>792</v>
      </c>
      <c r="G120" s="36"/>
      <c r="H120" s="36"/>
      <c r="I120" s="226"/>
      <c r="J120" s="36"/>
      <c r="K120" s="36"/>
      <c r="L120" s="39"/>
      <c r="M120" s="227"/>
      <c r="N120" s="228"/>
      <c r="O120" s="71"/>
      <c r="P120" s="71"/>
      <c r="Q120" s="71"/>
      <c r="R120" s="71"/>
      <c r="S120" s="71"/>
      <c r="T120" s="72"/>
      <c r="U120" s="34"/>
      <c r="V120" s="34"/>
      <c r="W120" s="34"/>
      <c r="X120" s="34"/>
      <c r="Y120" s="34"/>
      <c r="Z120" s="34"/>
      <c r="AA120" s="34"/>
      <c r="AB120" s="34"/>
      <c r="AC120" s="34"/>
      <c r="AD120" s="34"/>
      <c r="AE120" s="34"/>
      <c r="AT120" s="17" t="s">
        <v>141</v>
      </c>
      <c r="AU120" s="17" t="s">
        <v>82</v>
      </c>
    </row>
    <row r="121" spans="1:65" s="12" customFormat="1" ht="11.25">
      <c r="B121" s="192"/>
      <c r="C121" s="193"/>
      <c r="D121" s="194" t="s">
        <v>131</v>
      </c>
      <c r="E121" s="195" t="s">
        <v>1</v>
      </c>
      <c r="F121" s="196" t="s">
        <v>793</v>
      </c>
      <c r="G121" s="193"/>
      <c r="H121" s="195" t="s">
        <v>1</v>
      </c>
      <c r="I121" s="197"/>
      <c r="J121" s="193"/>
      <c r="K121" s="193"/>
      <c r="L121" s="198"/>
      <c r="M121" s="199"/>
      <c r="N121" s="200"/>
      <c r="O121" s="200"/>
      <c r="P121" s="200"/>
      <c r="Q121" s="200"/>
      <c r="R121" s="200"/>
      <c r="S121" s="200"/>
      <c r="T121" s="201"/>
      <c r="AT121" s="202" t="s">
        <v>131</v>
      </c>
      <c r="AU121" s="202" t="s">
        <v>82</v>
      </c>
      <c r="AV121" s="12" t="s">
        <v>82</v>
      </c>
      <c r="AW121" s="12" t="s">
        <v>30</v>
      </c>
      <c r="AX121" s="12" t="s">
        <v>74</v>
      </c>
      <c r="AY121" s="202" t="s">
        <v>122</v>
      </c>
    </row>
    <row r="122" spans="1:65" s="13" customFormat="1" ht="11.25">
      <c r="B122" s="203"/>
      <c r="C122" s="204"/>
      <c r="D122" s="194" t="s">
        <v>131</v>
      </c>
      <c r="E122" s="205" t="s">
        <v>1</v>
      </c>
      <c r="F122" s="206" t="s">
        <v>84</v>
      </c>
      <c r="G122" s="204"/>
      <c r="H122" s="207">
        <v>2</v>
      </c>
      <c r="I122" s="208"/>
      <c r="J122" s="204"/>
      <c r="K122" s="204"/>
      <c r="L122" s="209"/>
      <c r="M122" s="210"/>
      <c r="N122" s="211"/>
      <c r="O122" s="211"/>
      <c r="P122" s="211"/>
      <c r="Q122" s="211"/>
      <c r="R122" s="211"/>
      <c r="S122" s="211"/>
      <c r="T122" s="212"/>
      <c r="AT122" s="213" t="s">
        <v>131</v>
      </c>
      <c r="AU122" s="213" t="s">
        <v>82</v>
      </c>
      <c r="AV122" s="13" t="s">
        <v>84</v>
      </c>
      <c r="AW122" s="13" t="s">
        <v>30</v>
      </c>
      <c r="AX122" s="13" t="s">
        <v>74</v>
      </c>
      <c r="AY122" s="213" t="s">
        <v>122</v>
      </c>
    </row>
    <row r="123" spans="1:65" s="12" customFormat="1" ht="11.25">
      <c r="B123" s="192"/>
      <c r="C123" s="193"/>
      <c r="D123" s="194" t="s">
        <v>131</v>
      </c>
      <c r="E123" s="195" t="s">
        <v>1</v>
      </c>
      <c r="F123" s="196" t="s">
        <v>794</v>
      </c>
      <c r="G123" s="193"/>
      <c r="H123" s="195" t="s">
        <v>1</v>
      </c>
      <c r="I123" s="197"/>
      <c r="J123" s="193"/>
      <c r="K123" s="193"/>
      <c r="L123" s="198"/>
      <c r="M123" s="199"/>
      <c r="N123" s="200"/>
      <c r="O123" s="200"/>
      <c r="P123" s="200"/>
      <c r="Q123" s="200"/>
      <c r="R123" s="200"/>
      <c r="S123" s="200"/>
      <c r="T123" s="201"/>
      <c r="AT123" s="202" t="s">
        <v>131</v>
      </c>
      <c r="AU123" s="202" t="s">
        <v>82</v>
      </c>
      <c r="AV123" s="12" t="s">
        <v>82</v>
      </c>
      <c r="AW123" s="12" t="s">
        <v>30</v>
      </c>
      <c r="AX123" s="12" t="s">
        <v>74</v>
      </c>
      <c r="AY123" s="202" t="s">
        <v>122</v>
      </c>
    </row>
    <row r="124" spans="1:65" s="13" customFormat="1" ht="11.25">
      <c r="B124" s="203"/>
      <c r="C124" s="204"/>
      <c r="D124" s="194" t="s">
        <v>131</v>
      </c>
      <c r="E124" s="205" t="s">
        <v>1</v>
      </c>
      <c r="F124" s="206" t="s">
        <v>82</v>
      </c>
      <c r="G124" s="204"/>
      <c r="H124" s="207">
        <v>1</v>
      </c>
      <c r="I124" s="208"/>
      <c r="J124" s="204"/>
      <c r="K124" s="204"/>
      <c r="L124" s="209"/>
      <c r="M124" s="210"/>
      <c r="N124" s="211"/>
      <c r="O124" s="211"/>
      <c r="P124" s="211"/>
      <c r="Q124" s="211"/>
      <c r="R124" s="211"/>
      <c r="S124" s="211"/>
      <c r="T124" s="212"/>
      <c r="AT124" s="213" t="s">
        <v>131</v>
      </c>
      <c r="AU124" s="213" t="s">
        <v>82</v>
      </c>
      <c r="AV124" s="13" t="s">
        <v>84</v>
      </c>
      <c r="AW124" s="13" t="s">
        <v>30</v>
      </c>
      <c r="AX124" s="13" t="s">
        <v>74</v>
      </c>
      <c r="AY124" s="213" t="s">
        <v>122</v>
      </c>
    </row>
    <row r="125" spans="1:65" s="12" customFormat="1" ht="11.25">
      <c r="B125" s="192"/>
      <c r="C125" s="193"/>
      <c r="D125" s="194" t="s">
        <v>131</v>
      </c>
      <c r="E125" s="195" t="s">
        <v>1</v>
      </c>
      <c r="F125" s="196" t="s">
        <v>795</v>
      </c>
      <c r="G125" s="193"/>
      <c r="H125" s="195" t="s">
        <v>1</v>
      </c>
      <c r="I125" s="197"/>
      <c r="J125" s="193"/>
      <c r="K125" s="193"/>
      <c r="L125" s="198"/>
      <c r="M125" s="199"/>
      <c r="N125" s="200"/>
      <c r="O125" s="200"/>
      <c r="P125" s="200"/>
      <c r="Q125" s="200"/>
      <c r="R125" s="200"/>
      <c r="S125" s="200"/>
      <c r="T125" s="201"/>
      <c r="AT125" s="202" t="s">
        <v>131</v>
      </c>
      <c r="AU125" s="202" t="s">
        <v>82</v>
      </c>
      <c r="AV125" s="12" t="s">
        <v>82</v>
      </c>
      <c r="AW125" s="12" t="s">
        <v>30</v>
      </c>
      <c r="AX125" s="12" t="s">
        <v>74</v>
      </c>
      <c r="AY125" s="202" t="s">
        <v>122</v>
      </c>
    </row>
    <row r="126" spans="1:65" s="13" customFormat="1" ht="11.25">
      <c r="B126" s="203"/>
      <c r="C126" s="204"/>
      <c r="D126" s="194" t="s">
        <v>131</v>
      </c>
      <c r="E126" s="205" t="s">
        <v>1</v>
      </c>
      <c r="F126" s="206" t="s">
        <v>82</v>
      </c>
      <c r="G126" s="204"/>
      <c r="H126" s="207">
        <v>1</v>
      </c>
      <c r="I126" s="208"/>
      <c r="J126" s="204"/>
      <c r="K126" s="204"/>
      <c r="L126" s="209"/>
      <c r="M126" s="210"/>
      <c r="N126" s="211"/>
      <c r="O126" s="211"/>
      <c r="P126" s="211"/>
      <c r="Q126" s="211"/>
      <c r="R126" s="211"/>
      <c r="S126" s="211"/>
      <c r="T126" s="212"/>
      <c r="AT126" s="213" t="s">
        <v>131</v>
      </c>
      <c r="AU126" s="213" t="s">
        <v>82</v>
      </c>
      <c r="AV126" s="13" t="s">
        <v>84</v>
      </c>
      <c r="AW126" s="13" t="s">
        <v>30</v>
      </c>
      <c r="AX126" s="13" t="s">
        <v>74</v>
      </c>
      <c r="AY126" s="213" t="s">
        <v>122</v>
      </c>
    </row>
    <row r="127" spans="1:65" s="12" customFormat="1" ht="11.25">
      <c r="B127" s="192"/>
      <c r="C127" s="193"/>
      <c r="D127" s="194" t="s">
        <v>131</v>
      </c>
      <c r="E127" s="195" t="s">
        <v>1</v>
      </c>
      <c r="F127" s="196" t="s">
        <v>796</v>
      </c>
      <c r="G127" s="193"/>
      <c r="H127" s="195" t="s">
        <v>1</v>
      </c>
      <c r="I127" s="197"/>
      <c r="J127" s="193"/>
      <c r="K127" s="193"/>
      <c r="L127" s="198"/>
      <c r="M127" s="199"/>
      <c r="N127" s="200"/>
      <c r="O127" s="200"/>
      <c r="P127" s="200"/>
      <c r="Q127" s="200"/>
      <c r="R127" s="200"/>
      <c r="S127" s="200"/>
      <c r="T127" s="201"/>
      <c r="AT127" s="202" t="s">
        <v>131</v>
      </c>
      <c r="AU127" s="202" t="s">
        <v>82</v>
      </c>
      <c r="AV127" s="12" t="s">
        <v>82</v>
      </c>
      <c r="AW127" s="12" t="s">
        <v>30</v>
      </c>
      <c r="AX127" s="12" t="s">
        <v>74</v>
      </c>
      <c r="AY127" s="202" t="s">
        <v>122</v>
      </c>
    </row>
    <row r="128" spans="1:65" s="13" customFormat="1" ht="11.25">
      <c r="B128" s="203"/>
      <c r="C128" s="204"/>
      <c r="D128" s="194" t="s">
        <v>131</v>
      </c>
      <c r="E128" s="205" t="s">
        <v>1</v>
      </c>
      <c r="F128" s="206" t="s">
        <v>82</v>
      </c>
      <c r="G128" s="204"/>
      <c r="H128" s="207">
        <v>1</v>
      </c>
      <c r="I128" s="208"/>
      <c r="J128" s="204"/>
      <c r="K128" s="204"/>
      <c r="L128" s="209"/>
      <c r="M128" s="210"/>
      <c r="N128" s="211"/>
      <c r="O128" s="211"/>
      <c r="P128" s="211"/>
      <c r="Q128" s="211"/>
      <c r="R128" s="211"/>
      <c r="S128" s="211"/>
      <c r="T128" s="212"/>
      <c r="AT128" s="213" t="s">
        <v>131</v>
      </c>
      <c r="AU128" s="213" t="s">
        <v>82</v>
      </c>
      <c r="AV128" s="13" t="s">
        <v>84</v>
      </c>
      <c r="AW128" s="13" t="s">
        <v>30</v>
      </c>
      <c r="AX128" s="13" t="s">
        <v>74</v>
      </c>
      <c r="AY128" s="213" t="s">
        <v>122</v>
      </c>
    </row>
    <row r="129" spans="1:51" s="12" customFormat="1" ht="11.25">
      <c r="B129" s="192"/>
      <c r="C129" s="193"/>
      <c r="D129" s="194" t="s">
        <v>131</v>
      </c>
      <c r="E129" s="195" t="s">
        <v>1</v>
      </c>
      <c r="F129" s="196" t="s">
        <v>797</v>
      </c>
      <c r="G129" s="193"/>
      <c r="H129" s="195" t="s">
        <v>1</v>
      </c>
      <c r="I129" s="197"/>
      <c r="J129" s="193"/>
      <c r="K129" s="193"/>
      <c r="L129" s="198"/>
      <c r="M129" s="199"/>
      <c r="N129" s="200"/>
      <c r="O129" s="200"/>
      <c r="P129" s="200"/>
      <c r="Q129" s="200"/>
      <c r="R129" s="200"/>
      <c r="S129" s="200"/>
      <c r="T129" s="201"/>
      <c r="AT129" s="202" t="s">
        <v>131</v>
      </c>
      <c r="AU129" s="202" t="s">
        <v>82</v>
      </c>
      <c r="AV129" s="12" t="s">
        <v>82</v>
      </c>
      <c r="AW129" s="12" t="s">
        <v>30</v>
      </c>
      <c r="AX129" s="12" t="s">
        <v>74</v>
      </c>
      <c r="AY129" s="202" t="s">
        <v>122</v>
      </c>
    </row>
    <row r="130" spans="1:51" s="13" customFormat="1" ht="11.25">
      <c r="B130" s="203"/>
      <c r="C130" s="204"/>
      <c r="D130" s="194" t="s">
        <v>131</v>
      </c>
      <c r="E130" s="205" t="s">
        <v>1</v>
      </c>
      <c r="F130" s="206" t="s">
        <v>82</v>
      </c>
      <c r="G130" s="204"/>
      <c r="H130" s="207">
        <v>1</v>
      </c>
      <c r="I130" s="208"/>
      <c r="J130" s="204"/>
      <c r="K130" s="204"/>
      <c r="L130" s="209"/>
      <c r="M130" s="210"/>
      <c r="N130" s="211"/>
      <c r="O130" s="211"/>
      <c r="P130" s="211"/>
      <c r="Q130" s="211"/>
      <c r="R130" s="211"/>
      <c r="S130" s="211"/>
      <c r="T130" s="212"/>
      <c r="AT130" s="213" t="s">
        <v>131</v>
      </c>
      <c r="AU130" s="213" t="s">
        <v>82</v>
      </c>
      <c r="AV130" s="13" t="s">
        <v>84</v>
      </c>
      <c r="AW130" s="13" t="s">
        <v>30</v>
      </c>
      <c r="AX130" s="13" t="s">
        <v>74</v>
      </c>
      <c r="AY130" s="213" t="s">
        <v>122</v>
      </c>
    </row>
    <row r="131" spans="1:51" s="12" customFormat="1" ht="11.25">
      <c r="B131" s="192"/>
      <c r="C131" s="193"/>
      <c r="D131" s="194" t="s">
        <v>131</v>
      </c>
      <c r="E131" s="195" t="s">
        <v>1</v>
      </c>
      <c r="F131" s="196" t="s">
        <v>798</v>
      </c>
      <c r="G131" s="193"/>
      <c r="H131" s="195" t="s">
        <v>1</v>
      </c>
      <c r="I131" s="197"/>
      <c r="J131" s="193"/>
      <c r="K131" s="193"/>
      <c r="L131" s="198"/>
      <c r="M131" s="199"/>
      <c r="N131" s="200"/>
      <c r="O131" s="200"/>
      <c r="P131" s="200"/>
      <c r="Q131" s="200"/>
      <c r="R131" s="200"/>
      <c r="S131" s="200"/>
      <c r="T131" s="201"/>
      <c r="AT131" s="202" t="s">
        <v>131</v>
      </c>
      <c r="AU131" s="202" t="s">
        <v>82</v>
      </c>
      <c r="AV131" s="12" t="s">
        <v>82</v>
      </c>
      <c r="AW131" s="12" t="s">
        <v>30</v>
      </c>
      <c r="AX131" s="12" t="s">
        <v>74</v>
      </c>
      <c r="AY131" s="202" t="s">
        <v>122</v>
      </c>
    </row>
    <row r="132" spans="1:51" s="13" customFormat="1" ht="11.25">
      <c r="B132" s="203"/>
      <c r="C132" s="204"/>
      <c r="D132" s="194" t="s">
        <v>131</v>
      </c>
      <c r="E132" s="205" t="s">
        <v>1</v>
      </c>
      <c r="F132" s="206" t="s">
        <v>82</v>
      </c>
      <c r="G132" s="204"/>
      <c r="H132" s="207">
        <v>1</v>
      </c>
      <c r="I132" s="208"/>
      <c r="J132" s="204"/>
      <c r="K132" s="204"/>
      <c r="L132" s="209"/>
      <c r="M132" s="210"/>
      <c r="N132" s="211"/>
      <c r="O132" s="211"/>
      <c r="P132" s="211"/>
      <c r="Q132" s="211"/>
      <c r="R132" s="211"/>
      <c r="S132" s="211"/>
      <c r="T132" s="212"/>
      <c r="AT132" s="213" t="s">
        <v>131</v>
      </c>
      <c r="AU132" s="213" t="s">
        <v>82</v>
      </c>
      <c r="AV132" s="13" t="s">
        <v>84</v>
      </c>
      <c r="AW132" s="13" t="s">
        <v>30</v>
      </c>
      <c r="AX132" s="13" t="s">
        <v>74</v>
      </c>
      <c r="AY132" s="213" t="s">
        <v>122</v>
      </c>
    </row>
    <row r="133" spans="1:51" s="14" customFormat="1" ht="11.25">
      <c r="B133" s="214"/>
      <c r="C133" s="215"/>
      <c r="D133" s="194" t="s">
        <v>131</v>
      </c>
      <c r="E133" s="216" t="s">
        <v>1</v>
      </c>
      <c r="F133" s="217" t="s">
        <v>134</v>
      </c>
      <c r="G133" s="215"/>
      <c r="H133" s="218">
        <v>7</v>
      </c>
      <c r="I133" s="219"/>
      <c r="J133" s="215"/>
      <c r="K133" s="215"/>
      <c r="L133" s="220"/>
      <c r="M133" s="249"/>
      <c r="N133" s="250"/>
      <c r="O133" s="250"/>
      <c r="P133" s="250"/>
      <c r="Q133" s="250"/>
      <c r="R133" s="250"/>
      <c r="S133" s="250"/>
      <c r="T133" s="251"/>
      <c r="AT133" s="224" t="s">
        <v>131</v>
      </c>
      <c r="AU133" s="224" t="s">
        <v>82</v>
      </c>
      <c r="AV133" s="14" t="s">
        <v>129</v>
      </c>
      <c r="AW133" s="14" t="s">
        <v>30</v>
      </c>
      <c r="AX133" s="14" t="s">
        <v>82</v>
      </c>
      <c r="AY133" s="224" t="s">
        <v>122</v>
      </c>
    </row>
    <row r="134" spans="1:51" s="2" customFormat="1" ht="6.95" customHeight="1">
      <c r="A134" s="34"/>
      <c r="B134" s="54"/>
      <c r="C134" s="55"/>
      <c r="D134" s="55"/>
      <c r="E134" s="55"/>
      <c r="F134" s="55"/>
      <c r="G134" s="55"/>
      <c r="H134" s="55"/>
      <c r="I134" s="55"/>
      <c r="J134" s="55"/>
      <c r="K134" s="55"/>
      <c r="L134" s="39"/>
      <c r="M134" s="34"/>
      <c r="O134" s="34"/>
      <c r="P134" s="34"/>
      <c r="Q134" s="34"/>
      <c r="R134" s="34"/>
      <c r="S134" s="34"/>
      <c r="T134" s="34"/>
      <c r="U134" s="34"/>
      <c r="V134" s="34"/>
      <c r="W134" s="34"/>
      <c r="X134" s="34"/>
      <c r="Y134" s="34"/>
      <c r="Z134" s="34"/>
      <c r="AA134" s="34"/>
      <c r="AB134" s="34"/>
      <c r="AC134" s="34"/>
      <c r="AD134" s="34"/>
      <c r="AE134" s="34"/>
    </row>
  </sheetData>
  <sheetProtection algorithmName="SHA-512" hashValue="frpwjfnulaugZ2gVPlOLj0Y+/o+rdlk2h83JJ0zc1IZfvJP432yj9VLtITBj+izKpKr4+S9ukZj69UP9EgGvsQ==" saltValue="I3eKsZraX+hpIpLV4ZztE/yeoGu4ogV7vwydh+mpko7546DjXUQmLaUJh9yM1cNbwhlz2I56CNFP3TWN/RG+Mg==" spinCount="100000" sheet="1" objects="1" scenarios="1" formatColumns="0" formatRows="0" autoFilter="0"/>
  <autoFilter ref="C116:K133"/>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7" t="s">
        <v>93</v>
      </c>
    </row>
    <row r="3" spans="1:46" s="1" customFormat="1" ht="6.95" customHeight="1">
      <c r="B3" s="108"/>
      <c r="C3" s="109"/>
      <c r="D3" s="109"/>
      <c r="E3" s="109"/>
      <c r="F3" s="109"/>
      <c r="G3" s="109"/>
      <c r="H3" s="109"/>
      <c r="I3" s="109"/>
      <c r="J3" s="109"/>
      <c r="K3" s="109"/>
      <c r="L3" s="20"/>
      <c r="AT3" s="17" t="s">
        <v>84</v>
      </c>
    </row>
    <row r="4" spans="1:46" s="1" customFormat="1" ht="24.95" customHeight="1">
      <c r="B4" s="20"/>
      <c r="D4" s="110" t="s">
        <v>94</v>
      </c>
      <c r="L4" s="20"/>
      <c r="M4" s="111" t="s">
        <v>10</v>
      </c>
      <c r="AT4" s="17" t="s">
        <v>4</v>
      </c>
    </row>
    <row r="5" spans="1:46" s="1" customFormat="1" ht="6.95" customHeight="1">
      <c r="B5" s="20"/>
      <c r="L5" s="20"/>
    </row>
    <row r="6" spans="1:46" s="1" customFormat="1" ht="12" customHeight="1">
      <c r="B6" s="20"/>
      <c r="D6" s="112" t="s">
        <v>15</v>
      </c>
      <c r="L6" s="20"/>
    </row>
    <row r="7" spans="1:46" s="1" customFormat="1" ht="16.5" customHeight="1">
      <c r="B7" s="20"/>
      <c r="E7" s="293" t="str">
        <f>'Rekapitulace stavby'!K6</f>
        <v>Oprava výhybek v žst. Bakov nad Jizerou</v>
      </c>
      <c r="F7" s="294"/>
      <c r="G7" s="294"/>
      <c r="H7" s="294"/>
      <c r="L7" s="20"/>
    </row>
    <row r="8" spans="1:46" s="2" customFormat="1" ht="12" customHeight="1">
      <c r="A8" s="34"/>
      <c r="B8" s="39"/>
      <c r="C8" s="34"/>
      <c r="D8" s="112" t="s">
        <v>95</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5" t="s">
        <v>799</v>
      </c>
      <c r="F9" s="296"/>
      <c r="G9" s="296"/>
      <c r="H9" s="296"/>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17</v>
      </c>
      <c r="E11" s="34"/>
      <c r="F11" s="113" t="s">
        <v>1</v>
      </c>
      <c r="G11" s="34"/>
      <c r="H11" s="34"/>
      <c r="I11" s="112" t="s">
        <v>18</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19</v>
      </c>
      <c r="E12" s="34"/>
      <c r="F12" s="113" t="s">
        <v>20</v>
      </c>
      <c r="G12" s="34"/>
      <c r="H12" s="34"/>
      <c r="I12" s="112" t="s">
        <v>21</v>
      </c>
      <c r="J12" s="114" t="str">
        <f>'Rekapitulace stavby'!AN8</f>
        <v>12. 12. 2022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23</v>
      </c>
      <c r="E14" s="34"/>
      <c r="F14" s="34"/>
      <c r="G14" s="34"/>
      <c r="H14" s="34"/>
      <c r="I14" s="112" t="s">
        <v>24</v>
      </c>
      <c r="J14" s="113"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25</v>
      </c>
      <c r="F15" s="34"/>
      <c r="G15" s="34"/>
      <c r="H15" s="34"/>
      <c r="I15" s="112" t="s">
        <v>26</v>
      </c>
      <c r="J15" s="113"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24</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7" t="str">
        <f>'Rekapitulace stavby'!E14</f>
        <v>Vyplň údaj</v>
      </c>
      <c r="F18" s="298"/>
      <c r="G18" s="298"/>
      <c r="H18" s="298"/>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24</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24</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32</v>
      </c>
      <c r="F24" s="34"/>
      <c r="G24" s="34"/>
      <c r="H24" s="34"/>
      <c r="I24" s="112" t="s">
        <v>26</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33</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299" t="s">
        <v>1</v>
      </c>
      <c r="F27" s="299"/>
      <c r="G27" s="299"/>
      <c r="H27" s="299"/>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34</v>
      </c>
      <c r="E30" s="34"/>
      <c r="F30" s="34"/>
      <c r="G30" s="34"/>
      <c r="H30" s="34"/>
      <c r="I30" s="34"/>
      <c r="J30" s="120">
        <f>ROUND(J117,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36</v>
      </c>
      <c r="G32" s="34"/>
      <c r="H32" s="34"/>
      <c r="I32" s="121" t="s">
        <v>35</v>
      </c>
      <c r="J32" s="121" t="s">
        <v>37</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38</v>
      </c>
      <c r="E33" s="112" t="s">
        <v>39</v>
      </c>
      <c r="F33" s="123">
        <f>ROUND((SUM(BE117:BE149)),  2)</f>
        <v>0</v>
      </c>
      <c r="G33" s="34"/>
      <c r="H33" s="34"/>
      <c r="I33" s="124">
        <v>0.21</v>
      </c>
      <c r="J33" s="123">
        <f>ROUND(((SUM(BE117:BE149))*I33),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40</v>
      </c>
      <c r="F34" s="123">
        <f>ROUND((SUM(BF117:BF149)),  2)</f>
        <v>0</v>
      </c>
      <c r="G34" s="34"/>
      <c r="H34" s="34"/>
      <c r="I34" s="124">
        <v>0.15</v>
      </c>
      <c r="J34" s="123">
        <f>ROUND(((SUM(BF117:BF149))*I34),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41</v>
      </c>
      <c r="F35" s="123">
        <f>ROUND((SUM(BG117:BG149)),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42</v>
      </c>
      <c r="F36" s="123">
        <f>ROUND((SUM(BH117:BH149)),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43</v>
      </c>
      <c r="F37" s="123">
        <f>ROUND((SUM(BI117:BI149)),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44</v>
      </c>
      <c r="E39" s="127"/>
      <c r="F39" s="127"/>
      <c r="G39" s="128" t="s">
        <v>45</v>
      </c>
      <c r="H39" s="129" t="s">
        <v>46</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47</v>
      </c>
      <c r="E50" s="133"/>
      <c r="F50" s="133"/>
      <c r="G50" s="132" t="s">
        <v>48</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49</v>
      </c>
      <c r="E61" s="135"/>
      <c r="F61" s="136" t="s">
        <v>50</v>
      </c>
      <c r="G61" s="134" t="s">
        <v>49</v>
      </c>
      <c r="H61" s="135"/>
      <c r="I61" s="135"/>
      <c r="J61" s="137" t="s">
        <v>50</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51</v>
      </c>
      <c r="E65" s="138"/>
      <c r="F65" s="138"/>
      <c r="G65" s="132" t="s">
        <v>52</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49</v>
      </c>
      <c r="E76" s="135"/>
      <c r="F76" s="136" t="s">
        <v>50</v>
      </c>
      <c r="G76" s="134" t="s">
        <v>49</v>
      </c>
      <c r="H76" s="135"/>
      <c r="I76" s="135"/>
      <c r="J76" s="137" t="s">
        <v>50</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97</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15</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0" t="str">
        <f>E7</f>
        <v>Oprava výhybek v žst. Bakov nad Jizerou</v>
      </c>
      <c r="F85" s="301"/>
      <c r="G85" s="301"/>
      <c r="H85" s="301"/>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95</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2" t="str">
        <f>E9</f>
        <v>SO 04 - VON</v>
      </c>
      <c r="F87" s="302"/>
      <c r="G87" s="302"/>
      <c r="H87" s="302"/>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19</v>
      </c>
      <c r="D89" s="36"/>
      <c r="E89" s="36"/>
      <c r="F89" s="27" t="str">
        <f>F12</f>
        <v xml:space="preserve"> </v>
      </c>
      <c r="G89" s="36"/>
      <c r="H89" s="36"/>
      <c r="I89" s="29" t="s">
        <v>21</v>
      </c>
      <c r="J89" s="66" t="str">
        <f>IF(J12="","",J12)</f>
        <v>12. 12. 2022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23</v>
      </c>
      <c r="D91" s="36"/>
      <c r="E91" s="36"/>
      <c r="F91" s="27" t="str">
        <f>E15</f>
        <v>Zimola Bohumil</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Novotný Jan</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98</v>
      </c>
      <c r="D94" s="144"/>
      <c r="E94" s="144"/>
      <c r="F94" s="144"/>
      <c r="G94" s="144"/>
      <c r="H94" s="144"/>
      <c r="I94" s="144"/>
      <c r="J94" s="145" t="s">
        <v>99</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100</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101</v>
      </c>
    </row>
    <row r="97" spans="1:31" s="9" customFormat="1" ht="24.95" customHeight="1">
      <c r="B97" s="147"/>
      <c r="C97" s="148"/>
      <c r="D97" s="149" t="s">
        <v>106</v>
      </c>
      <c r="E97" s="150"/>
      <c r="F97" s="150"/>
      <c r="G97" s="150"/>
      <c r="H97" s="150"/>
      <c r="I97" s="150"/>
      <c r="J97" s="151">
        <f>J118</f>
        <v>0</v>
      </c>
      <c r="K97" s="148"/>
      <c r="L97" s="152"/>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107</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15</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00" t="str">
        <f>E7</f>
        <v>Oprava výhybek v žst. Bakov nad Jizerou</v>
      </c>
      <c r="F107" s="301"/>
      <c r="G107" s="301"/>
      <c r="H107" s="301"/>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95</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52" t="str">
        <f>E9</f>
        <v>SO 04 - VON</v>
      </c>
      <c r="F109" s="302"/>
      <c r="G109" s="302"/>
      <c r="H109" s="302"/>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19</v>
      </c>
      <c r="D111" s="36"/>
      <c r="E111" s="36"/>
      <c r="F111" s="27" t="str">
        <f>F12</f>
        <v xml:space="preserve"> </v>
      </c>
      <c r="G111" s="36"/>
      <c r="H111" s="36"/>
      <c r="I111" s="29" t="s">
        <v>21</v>
      </c>
      <c r="J111" s="66" t="str">
        <f>IF(J12="","",J12)</f>
        <v>12. 12. 2022</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23</v>
      </c>
      <c r="D113" s="36"/>
      <c r="E113" s="36"/>
      <c r="F113" s="27" t="str">
        <f>E15</f>
        <v>Zimola Bohumil</v>
      </c>
      <c r="G113" s="36"/>
      <c r="H113" s="36"/>
      <c r="I113" s="29" t="s">
        <v>29</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27</v>
      </c>
      <c r="D114" s="36"/>
      <c r="E114" s="36"/>
      <c r="F114" s="27" t="str">
        <f>IF(E18="","",E18)</f>
        <v>Vyplň údaj</v>
      </c>
      <c r="G114" s="36"/>
      <c r="H114" s="36"/>
      <c r="I114" s="29" t="s">
        <v>31</v>
      </c>
      <c r="J114" s="32" t="str">
        <f>E24</f>
        <v>Novotný Jan</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0" customFormat="1" ht="29.25" customHeight="1">
      <c r="A116" s="153"/>
      <c r="B116" s="154"/>
      <c r="C116" s="155" t="s">
        <v>108</v>
      </c>
      <c r="D116" s="156" t="s">
        <v>59</v>
      </c>
      <c r="E116" s="156" t="s">
        <v>55</v>
      </c>
      <c r="F116" s="156" t="s">
        <v>56</v>
      </c>
      <c r="G116" s="156" t="s">
        <v>109</v>
      </c>
      <c r="H116" s="156" t="s">
        <v>110</v>
      </c>
      <c r="I116" s="156" t="s">
        <v>111</v>
      </c>
      <c r="J116" s="156" t="s">
        <v>99</v>
      </c>
      <c r="K116" s="157" t="s">
        <v>112</v>
      </c>
      <c r="L116" s="158"/>
      <c r="M116" s="75" t="s">
        <v>1</v>
      </c>
      <c r="N116" s="76" t="s">
        <v>38</v>
      </c>
      <c r="O116" s="76" t="s">
        <v>113</v>
      </c>
      <c r="P116" s="76" t="s">
        <v>114</v>
      </c>
      <c r="Q116" s="76" t="s">
        <v>115</v>
      </c>
      <c r="R116" s="76" t="s">
        <v>116</v>
      </c>
      <c r="S116" s="76" t="s">
        <v>117</v>
      </c>
      <c r="T116" s="77" t="s">
        <v>118</v>
      </c>
      <c r="U116" s="153"/>
      <c r="V116" s="153"/>
      <c r="W116" s="153"/>
      <c r="X116" s="153"/>
      <c r="Y116" s="153"/>
      <c r="Z116" s="153"/>
      <c r="AA116" s="153"/>
      <c r="AB116" s="153"/>
      <c r="AC116" s="153"/>
      <c r="AD116" s="153"/>
      <c r="AE116" s="153"/>
    </row>
    <row r="117" spans="1:65" s="2" customFormat="1" ht="22.9" customHeight="1">
      <c r="A117" s="34"/>
      <c r="B117" s="35"/>
      <c r="C117" s="82" t="s">
        <v>119</v>
      </c>
      <c r="D117" s="36"/>
      <c r="E117" s="36"/>
      <c r="F117" s="36"/>
      <c r="G117" s="36"/>
      <c r="H117" s="36"/>
      <c r="I117" s="36"/>
      <c r="J117" s="159">
        <f>BK117</f>
        <v>0</v>
      </c>
      <c r="K117" s="36"/>
      <c r="L117" s="39"/>
      <c r="M117" s="78"/>
      <c r="N117" s="160"/>
      <c r="O117" s="79"/>
      <c r="P117" s="161">
        <f>P118</f>
        <v>0</v>
      </c>
      <c r="Q117" s="79"/>
      <c r="R117" s="161">
        <f>R118</f>
        <v>0</v>
      </c>
      <c r="S117" s="79"/>
      <c r="T117" s="162">
        <f>T118</f>
        <v>0</v>
      </c>
      <c r="U117" s="34"/>
      <c r="V117" s="34"/>
      <c r="W117" s="34"/>
      <c r="X117" s="34"/>
      <c r="Y117" s="34"/>
      <c r="Z117" s="34"/>
      <c r="AA117" s="34"/>
      <c r="AB117" s="34"/>
      <c r="AC117" s="34"/>
      <c r="AD117" s="34"/>
      <c r="AE117" s="34"/>
      <c r="AT117" s="17" t="s">
        <v>73</v>
      </c>
      <c r="AU117" s="17" t="s">
        <v>101</v>
      </c>
      <c r="BK117" s="163">
        <f>BK118</f>
        <v>0</v>
      </c>
    </row>
    <row r="118" spans="1:65" s="11" customFormat="1" ht="25.9" customHeight="1">
      <c r="B118" s="164"/>
      <c r="C118" s="165"/>
      <c r="D118" s="166" t="s">
        <v>73</v>
      </c>
      <c r="E118" s="167" t="s">
        <v>544</v>
      </c>
      <c r="F118" s="167" t="s">
        <v>545</v>
      </c>
      <c r="G118" s="165"/>
      <c r="H118" s="165"/>
      <c r="I118" s="168"/>
      <c r="J118" s="169">
        <f>BK118</f>
        <v>0</v>
      </c>
      <c r="K118" s="165"/>
      <c r="L118" s="170"/>
      <c r="M118" s="171"/>
      <c r="N118" s="172"/>
      <c r="O118" s="172"/>
      <c r="P118" s="173">
        <f>SUM(P119:P149)</f>
        <v>0</v>
      </c>
      <c r="Q118" s="172"/>
      <c r="R118" s="173">
        <f>SUM(R119:R149)</f>
        <v>0</v>
      </c>
      <c r="S118" s="172"/>
      <c r="T118" s="174">
        <f>SUM(T119:T149)</f>
        <v>0</v>
      </c>
      <c r="AR118" s="175" t="s">
        <v>153</v>
      </c>
      <c r="AT118" s="176" t="s">
        <v>73</v>
      </c>
      <c r="AU118" s="176" t="s">
        <v>74</v>
      </c>
      <c r="AY118" s="175" t="s">
        <v>122</v>
      </c>
      <c r="BK118" s="177">
        <f>SUM(BK119:BK149)</f>
        <v>0</v>
      </c>
    </row>
    <row r="119" spans="1:65" s="2" customFormat="1" ht="24.2" customHeight="1">
      <c r="A119" s="34"/>
      <c r="B119" s="35"/>
      <c r="C119" s="240" t="s">
        <v>82</v>
      </c>
      <c r="D119" s="240" t="s">
        <v>221</v>
      </c>
      <c r="E119" s="241" t="s">
        <v>800</v>
      </c>
      <c r="F119" s="242" t="s">
        <v>801</v>
      </c>
      <c r="G119" s="243" t="s">
        <v>126</v>
      </c>
      <c r="H119" s="244">
        <v>3</v>
      </c>
      <c r="I119" s="245"/>
      <c r="J119" s="246">
        <f>ROUND(I119*H119,2)</f>
        <v>0</v>
      </c>
      <c r="K119" s="242" t="s">
        <v>127</v>
      </c>
      <c r="L119" s="39"/>
      <c r="M119" s="247" t="s">
        <v>1</v>
      </c>
      <c r="N119" s="248" t="s">
        <v>39</v>
      </c>
      <c r="O119" s="71"/>
      <c r="P119" s="188">
        <f>O119*H119</f>
        <v>0</v>
      </c>
      <c r="Q119" s="188">
        <v>0</v>
      </c>
      <c r="R119" s="188">
        <f>Q119*H119</f>
        <v>0</v>
      </c>
      <c r="S119" s="188">
        <v>0</v>
      </c>
      <c r="T119" s="189">
        <f>S119*H119</f>
        <v>0</v>
      </c>
      <c r="U119" s="34"/>
      <c r="V119" s="34"/>
      <c r="W119" s="34"/>
      <c r="X119" s="34"/>
      <c r="Y119" s="34"/>
      <c r="Z119" s="34"/>
      <c r="AA119" s="34"/>
      <c r="AB119" s="34"/>
      <c r="AC119" s="34"/>
      <c r="AD119" s="34"/>
      <c r="AE119" s="34"/>
      <c r="AR119" s="190" t="s">
        <v>129</v>
      </c>
      <c r="AT119" s="190" t="s">
        <v>221</v>
      </c>
      <c r="AU119" s="190" t="s">
        <v>82</v>
      </c>
      <c r="AY119" s="17" t="s">
        <v>122</v>
      </c>
      <c r="BE119" s="191">
        <f>IF(N119="základní",J119,0)</f>
        <v>0</v>
      </c>
      <c r="BF119" s="191">
        <f>IF(N119="snížená",J119,0)</f>
        <v>0</v>
      </c>
      <c r="BG119" s="191">
        <f>IF(N119="zákl. přenesená",J119,0)</f>
        <v>0</v>
      </c>
      <c r="BH119" s="191">
        <f>IF(N119="sníž. přenesená",J119,0)</f>
        <v>0</v>
      </c>
      <c r="BI119" s="191">
        <f>IF(N119="nulová",J119,0)</f>
        <v>0</v>
      </c>
      <c r="BJ119" s="17" t="s">
        <v>82</v>
      </c>
      <c r="BK119" s="191">
        <f>ROUND(I119*H119,2)</f>
        <v>0</v>
      </c>
      <c r="BL119" s="17" t="s">
        <v>129</v>
      </c>
      <c r="BM119" s="190" t="s">
        <v>802</v>
      </c>
    </row>
    <row r="120" spans="1:65" s="2" customFormat="1" ht="19.5">
      <c r="A120" s="34"/>
      <c r="B120" s="35"/>
      <c r="C120" s="36"/>
      <c r="D120" s="194" t="s">
        <v>141</v>
      </c>
      <c r="E120" s="36"/>
      <c r="F120" s="225" t="s">
        <v>801</v>
      </c>
      <c r="G120" s="36"/>
      <c r="H120" s="36"/>
      <c r="I120" s="226"/>
      <c r="J120" s="36"/>
      <c r="K120" s="36"/>
      <c r="L120" s="39"/>
      <c r="M120" s="227"/>
      <c r="N120" s="228"/>
      <c r="O120" s="71"/>
      <c r="P120" s="71"/>
      <c r="Q120" s="71"/>
      <c r="R120" s="71"/>
      <c r="S120" s="71"/>
      <c r="T120" s="72"/>
      <c r="U120" s="34"/>
      <c r="V120" s="34"/>
      <c r="W120" s="34"/>
      <c r="X120" s="34"/>
      <c r="Y120" s="34"/>
      <c r="Z120" s="34"/>
      <c r="AA120" s="34"/>
      <c r="AB120" s="34"/>
      <c r="AC120" s="34"/>
      <c r="AD120" s="34"/>
      <c r="AE120" s="34"/>
      <c r="AT120" s="17" t="s">
        <v>141</v>
      </c>
      <c r="AU120" s="17" t="s">
        <v>82</v>
      </c>
    </row>
    <row r="121" spans="1:65" s="13" customFormat="1" ht="11.25">
      <c r="B121" s="203"/>
      <c r="C121" s="204"/>
      <c r="D121" s="194" t="s">
        <v>131</v>
      </c>
      <c r="E121" s="205" t="s">
        <v>1</v>
      </c>
      <c r="F121" s="206" t="s">
        <v>137</v>
      </c>
      <c r="G121" s="204"/>
      <c r="H121" s="207">
        <v>3</v>
      </c>
      <c r="I121" s="208"/>
      <c r="J121" s="204"/>
      <c r="K121" s="204"/>
      <c r="L121" s="209"/>
      <c r="M121" s="210"/>
      <c r="N121" s="211"/>
      <c r="O121" s="211"/>
      <c r="P121" s="211"/>
      <c r="Q121" s="211"/>
      <c r="R121" s="211"/>
      <c r="S121" s="211"/>
      <c r="T121" s="212"/>
      <c r="AT121" s="213" t="s">
        <v>131</v>
      </c>
      <c r="AU121" s="213" t="s">
        <v>82</v>
      </c>
      <c r="AV121" s="13" t="s">
        <v>84</v>
      </c>
      <c r="AW121" s="13" t="s">
        <v>30</v>
      </c>
      <c r="AX121" s="13" t="s">
        <v>74</v>
      </c>
      <c r="AY121" s="213" t="s">
        <v>122</v>
      </c>
    </row>
    <row r="122" spans="1:65" s="14" customFormat="1" ht="11.25">
      <c r="B122" s="214"/>
      <c r="C122" s="215"/>
      <c r="D122" s="194" t="s">
        <v>131</v>
      </c>
      <c r="E122" s="216" t="s">
        <v>1</v>
      </c>
      <c r="F122" s="217" t="s">
        <v>134</v>
      </c>
      <c r="G122" s="215"/>
      <c r="H122" s="218">
        <v>3</v>
      </c>
      <c r="I122" s="219"/>
      <c r="J122" s="215"/>
      <c r="K122" s="215"/>
      <c r="L122" s="220"/>
      <c r="M122" s="221"/>
      <c r="N122" s="222"/>
      <c r="O122" s="222"/>
      <c r="P122" s="222"/>
      <c r="Q122" s="222"/>
      <c r="R122" s="222"/>
      <c r="S122" s="222"/>
      <c r="T122" s="223"/>
      <c r="AT122" s="224" t="s">
        <v>131</v>
      </c>
      <c r="AU122" s="224" t="s">
        <v>82</v>
      </c>
      <c r="AV122" s="14" t="s">
        <v>129</v>
      </c>
      <c r="AW122" s="14" t="s">
        <v>30</v>
      </c>
      <c r="AX122" s="14" t="s">
        <v>82</v>
      </c>
      <c r="AY122" s="224" t="s">
        <v>122</v>
      </c>
    </row>
    <row r="123" spans="1:65" s="2" customFormat="1" ht="21.75" customHeight="1">
      <c r="A123" s="34"/>
      <c r="B123" s="35"/>
      <c r="C123" s="240" t="s">
        <v>84</v>
      </c>
      <c r="D123" s="240" t="s">
        <v>221</v>
      </c>
      <c r="E123" s="241" t="s">
        <v>803</v>
      </c>
      <c r="F123" s="242" t="s">
        <v>804</v>
      </c>
      <c r="G123" s="243" t="s">
        <v>126</v>
      </c>
      <c r="H123" s="244">
        <v>1</v>
      </c>
      <c r="I123" s="245"/>
      <c r="J123" s="246">
        <f>ROUND(I123*H123,2)</f>
        <v>0</v>
      </c>
      <c r="K123" s="242" t="s">
        <v>127</v>
      </c>
      <c r="L123" s="39"/>
      <c r="M123" s="247" t="s">
        <v>1</v>
      </c>
      <c r="N123" s="248" t="s">
        <v>39</v>
      </c>
      <c r="O123" s="71"/>
      <c r="P123" s="188">
        <f>O123*H123</f>
        <v>0</v>
      </c>
      <c r="Q123" s="188">
        <v>0</v>
      </c>
      <c r="R123" s="188">
        <f>Q123*H123</f>
        <v>0</v>
      </c>
      <c r="S123" s="188">
        <v>0</v>
      </c>
      <c r="T123" s="189">
        <f>S123*H123</f>
        <v>0</v>
      </c>
      <c r="U123" s="34"/>
      <c r="V123" s="34"/>
      <c r="W123" s="34"/>
      <c r="X123" s="34"/>
      <c r="Y123" s="34"/>
      <c r="Z123" s="34"/>
      <c r="AA123" s="34"/>
      <c r="AB123" s="34"/>
      <c r="AC123" s="34"/>
      <c r="AD123" s="34"/>
      <c r="AE123" s="34"/>
      <c r="AR123" s="190" t="s">
        <v>129</v>
      </c>
      <c r="AT123" s="190" t="s">
        <v>221</v>
      </c>
      <c r="AU123" s="190" t="s">
        <v>82</v>
      </c>
      <c r="AY123" s="17" t="s">
        <v>122</v>
      </c>
      <c r="BE123" s="191">
        <f>IF(N123="základní",J123,0)</f>
        <v>0</v>
      </c>
      <c r="BF123" s="191">
        <f>IF(N123="snížená",J123,0)</f>
        <v>0</v>
      </c>
      <c r="BG123" s="191">
        <f>IF(N123="zákl. přenesená",J123,0)</f>
        <v>0</v>
      </c>
      <c r="BH123" s="191">
        <f>IF(N123="sníž. přenesená",J123,0)</f>
        <v>0</v>
      </c>
      <c r="BI123" s="191">
        <f>IF(N123="nulová",J123,0)</f>
        <v>0</v>
      </c>
      <c r="BJ123" s="17" t="s">
        <v>82</v>
      </c>
      <c r="BK123" s="191">
        <f>ROUND(I123*H123,2)</f>
        <v>0</v>
      </c>
      <c r="BL123" s="17" t="s">
        <v>129</v>
      </c>
      <c r="BM123" s="190" t="s">
        <v>805</v>
      </c>
    </row>
    <row r="124" spans="1:65" s="2" customFormat="1" ht="11.25">
      <c r="A124" s="34"/>
      <c r="B124" s="35"/>
      <c r="C124" s="36"/>
      <c r="D124" s="194" t="s">
        <v>141</v>
      </c>
      <c r="E124" s="36"/>
      <c r="F124" s="225" t="s">
        <v>804</v>
      </c>
      <c r="G124" s="36"/>
      <c r="H124" s="36"/>
      <c r="I124" s="226"/>
      <c r="J124" s="36"/>
      <c r="K124" s="36"/>
      <c r="L124" s="39"/>
      <c r="M124" s="227"/>
      <c r="N124" s="228"/>
      <c r="O124" s="71"/>
      <c r="P124" s="71"/>
      <c r="Q124" s="71"/>
      <c r="R124" s="71"/>
      <c r="S124" s="71"/>
      <c r="T124" s="72"/>
      <c r="U124" s="34"/>
      <c r="V124" s="34"/>
      <c r="W124" s="34"/>
      <c r="X124" s="34"/>
      <c r="Y124" s="34"/>
      <c r="Z124" s="34"/>
      <c r="AA124" s="34"/>
      <c r="AB124" s="34"/>
      <c r="AC124" s="34"/>
      <c r="AD124" s="34"/>
      <c r="AE124" s="34"/>
      <c r="AT124" s="17" t="s">
        <v>141</v>
      </c>
      <c r="AU124" s="17" t="s">
        <v>82</v>
      </c>
    </row>
    <row r="125" spans="1:65" s="13" customFormat="1" ht="11.25">
      <c r="B125" s="203"/>
      <c r="C125" s="204"/>
      <c r="D125" s="194" t="s">
        <v>131</v>
      </c>
      <c r="E125" s="205" t="s">
        <v>1</v>
      </c>
      <c r="F125" s="206" t="s">
        <v>82</v>
      </c>
      <c r="G125" s="204"/>
      <c r="H125" s="207">
        <v>1</v>
      </c>
      <c r="I125" s="208"/>
      <c r="J125" s="204"/>
      <c r="K125" s="204"/>
      <c r="L125" s="209"/>
      <c r="M125" s="210"/>
      <c r="N125" s="211"/>
      <c r="O125" s="211"/>
      <c r="P125" s="211"/>
      <c r="Q125" s="211"/>
      <c r="R125" s="211"/>
      <c r="S125" s="211"/>
      <c r="T125" s="212"/>
      <c r="AT125" s="213" t="s">
        <v>131</v>
      </c>
      <c r="AU125" s="213" t="s">
        <v>82</v>
      </c>
      <c r="AV125" s="13" t="s">
        <v>84</v>
      </c>
      <c r="AW125" s="13" t="s">
        <v>30</v>
      </c>
      <c r="AX125" s="13" t="s">
        <v>74</v>
      </c>
      <c r="AY125" s="213" t="s">
        <v>122</v>
      </c>
    </row>
    <row r="126" spans="1:65" s="14" customFormat="1" ht="11.25">
      <c r="B126" s="214"/>
      <c r="C126" s="215"/>
      <c r="D126" s="194" t="s">
        <v>131</v>
      </c>
      <c r="E126" s="216" t="s">
        <v>1</v>
      </c>
      <c r="F126" s="217" t="s">
        <v>134</v>
      </c>
      <c r="G126" s="215"/>
      <c r="H126" s="218">
        <v>1</v>
      </c>
      <c r="I126" s="219"/>
      <c r="J126" s="215"/>
      <c r="K126" s="215"/>
      <c r="L126" s="220"/>
      <c r="M126" s="221"/>
      <c r="N126" s="222"/>
      <c r="O126" s="222"/>
      <c r="P126" s="222"/>
      <c r="Q126" s="222"/>
      <c r="R126" s="222"/>
      <c r="S126" s="222"/>
      <c r="T126" s="223"/>
      <c r="AT126" s="224" t="s">
        <v>131</v>
      </c>
      <c r="AU126" s="224" t="s">
        <v>82</v>
      </c>
      <c r="AV126" s="14" t="s">
        <v>129</v>
      </c>
      <c r="AW126" s="14" t="s">
        <v>30</v>
      </c>
      <c r="AX126" s="14" t="s">
        <v>82</v>
      </c>
      <c r="AY126" s="224" t="s">
        <v>122</v>
      </c>
    </row>
    <row r="127" spans="1:65" s="2" customFormat="1" ht="21.75" customHeight="1">
      <c r="A127" s="34"/>
      <c r="B127" s="35"/>
      <c r="C127" s="240" t="s">
        <v>137</v>
      </c>
      <c r="D127" s="240" t="s">
        <v>221</v>
      </c>
      <c r="E127" s="241" t="s">
        <v>806</v>
      </c>
      <c r="F127" s="242" t="s">
        <v>807</v>
      </c>
      <c r="G127" s="243" t="s">
        <v>126</v>
      </c>
      <c r="H127" s="244">
        <v>1</v>
      </c>
      <c r="I127" s="245"/>
      <c r="J127" s="246">
        <f>ROUND(I127*H127,2)</f>
        <v>0</v>
      </c>
      <c r="K127" s="242" t="s">
        <v>127</v>
      </c>
      <c r="L127" s="39"/>
      <c r="M127" s="247" t="s">
        <v>1</v>
      </c>
      <c r="N127" s="248" t="s">
        <v>39</v>
      </c>
      <c r="O127" s="71"/>
      <c r="P127" s="188">
        <f>O127*H127</f>
        <v>0</v>
      </c>
      <c r="Q127" s="188">
        <v>0</v>
      </c>
      <c r="R127" s="188">
        <f>Q127*H127</f>
        <v>0</v>
      </c>
      <c r="S127" s="188">
        <v>0</v>
      </c>
      <c r="T127" s="189">
        <f>S127*H127</f>
        <v>0</v>
      </c>
      <c r="U127" s="34"/>
      <c r="V127" s="34"/>
      <c r="W127" s="34"/>
      <c r="X127" s="34"/>
      <c r="Y127" s="34"/>
      <c r="Z127" s="34"/>
      <c r="AA127" s="34"/>
      <c r="AB127" s="34"/>
      <c r="AC127" s="34"/>
      <c r="AD127" s="34"/>
      <c r="AE127" s="34"/>
      <c r="AR127" s="190" t="s">
        <v>129</v>
      </c>
      <c r="AT127" s="190" t="s">
        <v>221</v>
      </c>
      <c r="AU127" s="190" t="s">
        <v>82</v>
      </c>
      <c r="AY127" s="17" t="s">
        <v>122</v>
      </c>
      <c r="BE127" s="191">
        <f>IF(N127="základní",J127,0)</f>
        <v>0</v>
      </c>
      <c r="BF127" s="191">
        <f>IF(N127="snížená",J127,0)</f>
        <v>0</v>
      </c>
      <c r="BG127" s="191">
        <f>IF(N127="zákl. přenesená",J127,0)</f>
        <v>0</v>
      </c>
      <c r="BH127" s="191">
        <f>IF(N127="sníž. přenesená",J127,0)</f>
        <v>0</v>
      </c>
      <c r="BI127" s="191">
        <f>IF(N127="nulová",J127,0)</f>
        <v>0</v>
      </c>
      <c r="BJ127" s="17" t="s">
        <v>82</v>
      </c>
      <c r="BK127" s="191">
        <f>ROUND(I127*H127,2)</f>
        <v>0</v>
      </c>
      <c r="BL127" s="17" t="s">
        <v>129</v>
      </c>
      <c r="BM127" s="190" t="s">
        <v>808</v>
      </c>
    </row>
    <row r="128" spans="1:65" s="2" customFormat="1" ht="11.25">
      <c r="A128" s="34"/>
      <c r="B128" s="35"/>
      <c r="C128" s="36"/>
      <c r="D128" s="194" t="s">
        <v>141</v>
      </c>
      <c r="E128" s="36"/>
      <c r="F128" s="225" t="s">
        <v>807</v>
      </c>
      <c r="G128" s="36"/>
      <c r="H128" s="36"/>
      <c r="I128" s="226"/>
      <c r="J128" s="36"/>
      <c r="K128" s="36"/>
      <c r="L128" s="39"/>
      <c r="M128" s="227"/>
      <c r="N128" s="228"/>
      <c r="O128" s="71"/>
      <c r="P128" s="71"/>
      <c r="Q128" s="71"/>
      <c r="R128" s="71"/>
      <c r="S128" s="71"/>
      <c r="T128" s="72"/>
      <c r="U128" s="34"/>
      <c r="V128" s="34"/>
      <c r="W128" s="34"/>
      <c r="X128" s="34"/>
      <c r="Y128" s="34"/>
      <c r="Z128" s="34"/>
      <c r="AA128" s="34"/>
      <c r="AB128" s="34"/>
      <c r="AC128" s="34"/>
      <c r="AD128" s="34"/>
      <c r="AE128" s="34"/>
      <c r="AT128" s="17" t="s">
        <v>141</v>
      </c>
      <c r="AU128" s="17" t="s">
        <v>82</v>
      </c>
    </row>
    <row r="129" spans="1:65" s="13" customFormat="1" ht="11.25">
      <c r="B129" s="203"/>
      <c r="C129" s="204"/>
      <c r="D129" s="194" t="s">
        <v>131</v>
      </c>
      <c r="E129" s="205" t="s">
        <v>1</v>
      </c>
      <c r="F129" s="206" t="s">
        <v>82</v>
      </c>
      <c r="G129" s="204"/>
      <c r="H129" s="207">
        <v>1</v>
      </c>
      <c r="I129" s="208"/>
      <c r="J129" s="204"/>
      <c r="K129" s="204"/>
      <c r="L129" s="209"/>
      <c r="M129" s="210"/>
      <c r="N129" s="211"/>
      <c r="O129" s="211"/>
      <c r="P129" s="211"/>
      <c r="Q129" s="211"/>
      <c r="R129" s="211"/>
      <c r="S129" s="211"/>
      <c r="T129" s="212"/>
      <c r="AT129" s="213" t="s">
        <v>131</v>
      </c>
      <c r="AU129" s="213" t="s">
        <v>82</v>
      </c>
      <c r="AV129" s="13" t="s">
        <v>84</v>
      </c>
      <c r="AW129" s="13" t="s">
        <v>30</v>
      </c>
      <c r="AX129" s="13" t="s">
        <v>74</v>
      </c>
      <c r="AY129" s="213" t="s">
        <v>122</v>
      </c>
    </row>
    <row r="130" spans="1:65" s="14" customFormat="1" ht="11.25">
      <c r="B130" s="214"/>
      <c r="C130" s="215"/>
      <c r="D130" s="194" t="s">
        <v>131</v>
      </c>
      <c r="E130" s="216" t="s">
        <v>1</v>
      </c>
      <c r="F130" s="217" t="s">
        <v>134</v>
      </c>
      <c r="G130" s="215"/>
      <c r="H130" s="218">
        <v>1</v>
      </c>
      <c r="I130" s="219"/>
      <c r="J130" s="215"/>
      <c r="K130" s="215"/>
      <c r="L130" s="220"/>
      <c r="M130" s="221"/>
      <c r="N130" s="222"/>
      <c r="O130" s="222"/>
      <c r="P130" s="222"/>
      <c r="Q130" s="222"/>
      <c r="R130" s="222"/>
      <c r="S130" s="222"/>
      <c r="T130" s="223"/>
      <c r="AT130" s="224" t="s">
        <v>131</v>
      </c>
      <c r="AU130" s="224" t="s">
        <v>82</v>
      </c>
      <c r="AV130" s="14" t="s">
        <v>129</v>
      </c>
      <c r="AW130" s="14" t="s">
        <v>30</v>
      </c>
      <c r="AX130" s="14" t="s">
        <v>82</v>
      </c>
      <c r="AY130" s="224" t="s">
        <v>122</v>
      </c>
    </row>
    <row r="131" spans="1:65" s="2" customFormat="1" ht="24.2" customHeight="1">
      <c r="A131" s="34"/>
      <c r="B131" s="35"/>
      <c r="C131" s="240" t="s">
        <v>129</v>
      </c>
      <c r="D131" s="240" t="s">
        <v>221</v>
      </c>
      <c r="E131" s="241" t="s">
        <v>809</v>
      </c>
      <c r="F131" s="242" t="s">
        <v>810</v>
      </c>
      <c r="G131" s="243" t="s">
        <v>811</v>
      </c>
      <c r="H131" s="244">
        <v>8</v>
      </c>
      <c r="I131" s="245"/>
      <c r="J131" s="246">
        <f>ROUND(I131*H131,2)</f>
        <v>0</v>
      </c>
      <c r="K131" s="242" t="s">
        <v>127</v>
      </c>
      <c r="L131" s="39"/>
      <c r="M131" s="247" t="s">
        <v>1</v>
      </c>
      <c r="N131" s="248" t="s">
        <v>39</v>
      </c>
      <c r="O131" s="71"/>
      <c r="P131" s="188">
        <f>O131*H131</f>
        <v>0</v>
      </c>
      <c r="Q131" s="188">
        <v>0</v>
      </c>
      <c r="R131" s="188">
        <f>Q131*H131</f>
        <v>0</v>
      </c>
      <c r="S131" s="188">
        <v>0</v>
      </c>
      <c r="T131" s="189">
        <f>S131*H131</f>
        <v>0</v>
      </c>
      <c r="U131" s="34"/>
      <c r="V131" s="34"/>
      <c r="W131" s="34"/>
      <c r="X131" s="34"/>
      <c r="Y131" s="34"/>
      <c r="Z131" s="34"/>
      <c r="AA131" s="34"/>
      <c r="AB131" s="34"/>
      <c r="AC131" s="34"/>
      <c r="AD131" s="34"/>
      <c r="AE131" s="34"/>
      <c r="AR131" s="190" t="s">
        <v>129</v>
      </c>
      <c r="AT131" s="190" t="s">
        <v>221</v>
      </c>
      <c r="AU131" s="190" t="s">
        <v>82</v>
      </c>
      <c r="AY131" s="17" t="s">
        <v>122</v>
      </c>
      <c r="BE131" s="191">
        <f>IF(N131="základní",J131,0)</f>
        <v>0</v>
      </c>
      <c r="BF131" s="191">
        <f>IF(N131="snížená",J131,0)</f>
        <v>0</v>
      </c>
      <c r="BG131" s="191">
        <f>IF(N131="zákl. přenesená",J131,0)</f>
        <v>0</v>
      </c>
      <c r="BH131" s="191">
        <f>IF(N131="sníž. přenesená",J131,0)</f>
        <v>0</v>
      </c>
      <c r="BI131" s="191">
        <f>IF(N131="nulová",J131,0)</f>
        <v>0</v>
      </c>
      <c r="BJ131" s="17" t="s">
        <v>82</v>
      </c>
      <c r="BK131" s="191">
        <f>ROUND(I131*H131,2)</f>
        <v>0</v>
      </c>
      <c r="BL131" s="17" t="s">
        <v>129</v>
      </c>
      <c r="BM131" s="190" t="s">
        <v>812</v>
      </c>
    </row>
    <row r="132" spans="1:65" s="2" customFormat="1" ht="48.75">
      <c r="A132" s="34"/>
      <c r="B132" s="35"/>
      <c r="C132" s="36"/>
      <c r="D132" s="194" t="s">
        <v>141</v>
      </c>
      <c r="E132" s="36"/>
      <c r="F132" s="225" t="s">
        <v>813</v>
      </c>
      <c r="G132" s="36"/>
      <c r="H132" s="36"/>
      <c r="I132" s="226"/>
      <c r="J132" s="36"/>
      <c r="K132" s="36"/>
      <c r="L132" s="39"/>
      <c r="M132" s="227"/>
      <c r="N132" s="228"/>
      <c r="O132" s="71"/>
      <c r="P132" s="71"/>
      <c r="Q132" s="71"/>
      <c r="R132" s="71"/>
      <c r="S132" s="71"/>
      <c r="T132" s="72"/>
      <c r="U132" s="34"/>
      <c r="V132" s="34"/>
      <c r="W132" s="34"/>
      <c r="X132" s="34"/>
      <c r="Y132" s="34"/>
      <c r="Z132" s="34"/>
      <c r="AA132" s="34"/>
      <c r="AB132" s="34"/>
      <c r="AC132" s="34"/>
      <c r="AD132" s="34"/>
      <c r="AE132" s="34"/>
      <c r="AT132" s="17" t="s">
        <v>141</v>
      </c>
      <c r="AU132" s="17" t="s">
        <v>82</v>
      </c>
    </row>
    <row r="133" spans="1:65" s="13" customFormat="1" ht="11.25">
      <c r="B133" s="203"/>
      <c r="C133" s="204"/>
      <c r="D133" s="194" t="s">
        <v>131</v>
      </c>
      <c r="E133" s="205" t="s">
        <v>1</v>
      </c>
      <c r="F133" s="206" t="s">
        <v>128</v>
      </c>
      <c r="G133" s="204"/>
      <c r="H133" s="207">
        <v>8</v>
      </c>
      <c r="I133" s="208"/>
      <c r="J133" s="204"/>
      <c r="K133" s="204"/>
      <c r="L133" s="209"/>
      <c r="M133" s="210"/>
      <c r="N133" s="211"/>
      <c r="O133" s="211"/>
      <c r="P133" s="211"/>
      <c r="Q133" s="211"/>
      <c r="R133" s="211"/>
      <c r="S133" s="211"/>
      <c r="T133" s="212"/>
      <c r="AT133" s="213" t="s">
        <v>131</v>
      </c>
      <c r="AU133" s="213" t="s">
        <v>82</v>
      </c>
      <c r="AV133" s="13" t="s">
        <v>84</v>
      </c>
      <c r="AW133" s="13" t="s">
        <v>30</v>
      </c>
      <c r="AX133" s="13" t="s">
        <v>74</v>
      </c>
      <c r="AY133" s="213" t="s">
        <v>122</v>
      </c>
    </row>
    <row r="134" spans="1:65" s="14" customFormat="1" ht="11.25">
      <c r="B134" s="214"/>
      <c r="C134" s="215"/>
      <c r="D134" s="194" t="s">
        <v>131</v>
      </c>
      <c r="E134" s="216" t="s">
        <v>1</v>
      </c>
      <c r="F134" s="217" t="s">
        <v>134</v>
      </c>
      <c r="G134" s="215"/>
      <c r="H134" s="218">
        <v>8</v>
      </c>
      <c r="I134" s="219"/>
      <c r="J134" s="215"/>
      <c r="K134" s="215"/>
      <c r="L134" s="220"/>
      <c r="M134" s="221"/>
      <c r="N134" s="222"/>
      <c r="O134" s="222"/>
      <c r="P134" s="222"/>
      <c r="Q134" s="222"/>
      <c r="R134" s="222"/>
      <c r="S134" s="222"/>
      <c r="T134" s="223"/>
      <c r="AT134" s="224" t="s">
        <v>131</v>
      </c>
      <c r="AU134" s="224" t="s">
        <v>82</v>
      </c>
      <c r="AV134" s="14" t="s">
        <v>129</v>
      </c>
      <c r="AW134" s="14" t="s">
        <v>30</v>
      </c>
      <c r="AX134" s="14" t="s">
        <v>82</v>
      </c>
      <c r="AY134" s="224" t="s">
        <v>122</v>
      </c>
    </row>
    <row r="135" spans="1:65" s="2" customFormat="1" ht="33" customHeight="1">
      <c r="A135" s="34"/>
      <c r="B135" s="35"/>
      <c r="C135" s="240" t="s">
        <v>153</v>
      </c>
      <c r="D135" s="240" t="s">
        <v>221</v>
      </c>
      <c r="E135" s="241" t="s">
        <v>814</v>
      </c>
      <c r="F135" s="242" t="s">
        <v>815</v>
      </c>
      <c r="G135" s="243" t="s">
        <v>126</v>
      </c>
      <c r="H135" s="244">
        <v>2</v>
      </c>
      <c r="I135" s="245"/>
      <c r="J135" s="246">
        <f>ROUND(I135*H135,2)</f>
        <v>0</v>
      </c>
      <c r="K135" s="242" t="s">
        <v>127</v>
      </c>
      <c r="L135" s="39"/>
      <c r="M135" s="247" t="s">
        <v>1</v>
      </c>
      <c r="N135" s="248" t="s">
        <v>39</v>
      </c>
      <c r="O135" s="71"/>
      <c r="P135" s="188">
        <f>O135*H135</f>
        <v>0</v>
      </c>
      <c r="Q135" s="188">
        <v>0</v>
      </c>
      <c r="R135" s="188">
        <f>Q135*H135</f>
        <v>0</v>
      </c>
      <c r="S135" s="188">
        <v>0</v>
      </c>
      <c r="T135" s="189">
        <f>S135*H135</f>
        <v>0</v>
      </c>
      <c r="U135" s="34"/>
      <c r="V135" s="34"/>
      <c r="W135" s="34"/>
      <c r="X135" s="34"/>
      <c r="Y135" s="34"/>
      <c r="Z135" s="34"/>
      <c r="AA135" s="34"/>
      <c r="AB135" s="34"/>
      <c r="AC135" s="34"/>
      <c r="AD135" s="34"/>
      <c r="AE135" s="34"/>
      <c r="AR135" s="190" t="s">
        <v>129</v>
      </c>
      <c r="AT135" s="190" t="s">
        <v>221</v>
      </c>
      <c r="AU135" s="190" t="s">
        <v>82</v>
      </c>
      <c r="AY135" s="17" t="s">
        <v>122</v>
      </c>
      <c r="BE135" s="191">
        <f>IF(N135="základní",J135,0)</f>
        <v>0</v>
      </c>
      <c r="BF135" s="191">
        <f>IF(N135="snížená",J135,0)</f>
        <v>0</v>
      </c>
      <c r="BG135" s="191">
        <f>IF(N135="zákl. přenesená",J135,0)</f>
        <v>0</v>
      </c>
      <c r="BH135" s="191">
        <f>IF(N135="sníž. přenesená",J135,0)</f>
        <v>0</v>
      </c>
      <c r="BI135" s="191">
        <f>IF(N135="nulová",J135,0)</f>
        <v>0</v>
      </c>
      <c r="BJ135" s="17" t="s">
        <v>82</v>
      </c>
      <c r="BK135" s="191">
        <f>ROUND(I135*H135,2)</f>
        <v>0</v>
      </c>
      <c r="BL135" s="17" t="s">
        <v>129</v>
      </c>
      <c r="BM135" s="190" t="s">
        <v>816</v>
      </c>
    </row>
    <row r="136" spans="1:65" s="2" customFormat="1" ht="19.5">
      <c r="A136" s="34"/>
      <c r="B136" s="35"/>
      <c r="C136" s="36"/>
      <c r="D136" s="194" t="s">
        <v>141</v>
      </c>
      <c r="E136" s="36"/>
      <c r="F136" s="225" t="s">
        <v>815</v>
      </c>
      <c r="G136" s="36"/>
      <c r="H136" s="36"/>
      <c r="I136" s="226"/>
      <c r="J136" s="36"/>
      <c r="K136" s="36"/>
      <c r="L136" s="39"/>
      <c r="M136" s="227"/>
      <c r="N136" s="228"/>
      <c r="O136" s="71"/>
      <c r="P136" s="71"/>
      <c r="Q136" s="71"/>
      <c r="R136" s="71"/>
      <c r="S136" s="71"/>
      <c r="T136" s="72"/>
      <c r="U136" s="34"/>
      <c r="V136" s="34"/>
      <c r="W136" s="34"/>
      <c r="X136" s="34"/>
      <c r="Y136" s="34"/>
      <c r="Z136" s="34"/>
      <c r="AA136" s="34"/>
      <c r="AB136" s="34"/>
      <c r="AC136" s="34"/>
      <c r="AD136" s="34"/>
      <c r="AE136" s="34"/>
      <c r="AT136" s="17" t="s">
        <v>141</v>
      </c>
      <c r="AU136" s="17" t="s">
        <v>82</v>
      </c>
    </row>
    <row r="137" spans="1:65" s="13" customFormat="1" ht="11.25">
      <c r="B137" s="203"/>
      <c r="C137" s="204"/>
      <c r="D137" s="194" t="s">
        <v>131</v>
      </c>
      <c r="E137" s="205" t="s">
        <v>1</v>
      </c>
      <c r="F137" s="206" t="s">
        <v>82</v>
      </c>
      <c r="G137" s="204"/>
      <c r="H137" s="207">
        <v>1</v>
      </c>
      <c r="I137" s="208"/>
      <c r="J137" s="204"/>
      <c r="K137" s="204"/>
      <c r="L137" s="209"/>
      <c r="M137" s="210"/>
      <c r="N137" s="211"/>
      <c r="O137" s="211"/>
      <c r="P137" s="211"/>
      <c r="Q137" s="211"/>
      <c r="R137" s="211"/>
      <c r="S137" s="211"/>
      <c r="T137" s="212"/>
      <c r="AT137" s="213" t="s">
        <v>131</v>
      </c>
      <c r="AU137" s="213" t="s">
        <v>82</v>
      </c>
      <c r="AV137" s="13" t="s">
        <v>84</v>
      </c>
      <c r="AW137" s="13" t="s">
        <v>30</v>
      </c>
      <c r="AX137" s="13" t="s">
        <v>74</v>
      </c>
      <c r="AY137" s="213" t="s">
        <v>122</v>
      </c>
    </row>
    <row r="138" spans="1:65" s="12" customFormat="1" ht="11.25">
      <c r="B138" s="192"/>
      <c r="C138" s="193"/>
      <c r="D138" s="194" t="s">
        <v>131</v>
      </c>
      <c r="E138" s="195" t="s">
        <v>1</v>
      </c>
      <c r="F138" s="196" t="s">
        <v>817</v>
      </c>
      <c r="G138" s="193"/>
      <c r="H138" s="195" t="s">
        <v>1</v>
      </c>
      <c r="I138" s="197"/>
      <c r="J138" s="193"/>
      <c r="K138" s="193"/>
      <c r="L138" s="198"/>
      <c r="M138" s="199"/>
      <c r="N138" s="200"/>
      <c r="O138" s="200"/>
      <c r="P138" s="200"/>
      <c r="Q138" s="200"/>
      <c r="R138" s="200"/>
      <c r="S138" s="200"/>
      <c r="T138" s="201"/>
      <c r="AT138" s="202" t="s">
        <v>131</v>
      </c>
      <c r="AU138" s="202" t="s">
        <v>82</v>
      </c>
      <c r="AV138" s="12" t="s">
        <v>82</v>
      </c>
      <c r="AW138" s="12" t="s">
        <v>30</v>
      </c>
      <c r="AX138" s="12" t="s">
        <v>74</v>
      </c>
      <c r="AY138" s="202" t="s">
        <v>122</v>
      </c>
    </row>
    <row r="139" spans="1:65" s="13" customFormat="1" ht="11.25">
      <c r="B139" s="203"/>
      <c r="C139" s="204"/>
      <c r="D139" s="194" t="s">
        <v>131</v>
      </c>
      <c r="E139" s="205" t="s">
        <v>1</v>
      </c>
      <c r="F139" s="206" t="s">
        <v>82</v>
      </c>
      <c r="G139" s="204"/>
      <c r="H139" s="207">
        <v>1</v>
      </c>
      <c r="I139" s="208"/>
      <c r="J139" s="204"/>
      <c r="K139" s="204"/>
      <c r="L139" s="209"/>
      <c r="M139" s="210"/>
      <c r="N139" s="211"/>
      <c r="O139" s="211"/>
      <c r="P139" s="211"/>
      <c r="Q139" s="211"/>
      <c r="R139" s="211"/>
      <c r="S139" s="211"/>
      <c r="T139" s="212"/>
      <c r="AT139" s="213" t="s">
        <v>131</v>
      </c>
      <c r="AU139" s="213" t="s">
        <v>82</v>
      </c>
      <c r="AV139" s="13" t="s">
        <v>84</v>
      </c>
      <c r="AW139" s="13" t="s">
        <v>30</v>
      </c>
      <c r="AX139" s="13" t="s">
        <v>74</v>
      </c>
      <c r="AY139" s="213" t="s">
        <v>122</v>
      </c>
    </row>
    <row r="140" spans="1:65" s="14" customFormat="1" ht="11.25">
      <c r="B140" s="214"/>
      <c r="C140" s="215"/>
      <c r="D140" s="194" t="s">
        <v>131</v>
      </c>
      <c r="E140" s="216" t="s">
        <v>1</v>
      </c>
      <c r="F140" s="217" t="s">
        <v>134</v>
      </c>
      <c r="G140" s="215"/>
      <c r="H140" s="218">
        <v>2</v>
      </c>
      <c r="I140" s="219"/>
      <c r="J140" s="215"/>
      <c r="K140" s="215"/>
      <c r="L140" s="220"/>
      <c r="M140" s="221"/>
      <c r="N140" s="222"/>
      <c r="O140" s="222"/>
      <c r="P140" s="222"/>
      <c r="Q140" s="222"/>
      <c r="R140" s="222"/>
      <c r="S140" s="222"/>
      <c r="T140" s="223"/>
      <c r="AT140" s="224" t="s">
        <v>131</v>
      </c>
      <c r="AU140" s="224" t="s">
        <v>82</v>
      </c>
      <c r="AV140" s="14" t="s">
        <v>129</v>
      </c>
      <c r="AW140" s="14" t="s">
        <v>30</v>
      </c>
      <c r="AX140" s="14" t="s">
        <v>82</v>
      </c>
      <c r="AY140" s="224" t="s">
        <v>122</v>
      </c>
    </row>
    <row r="141" spans="1:65" s="2" customFormat="1" ht="21.75" customHeight="1">
      <c r="A141" s="34"/>
      <c r="B141" s="35"/>
      <c r="C141" s="240" t="s">
        <v>158</v>
      </c>
      <c r="D141" s="240" t="s">
        <v>221</v>
      </c>
      <c r="E141" s="241" t="s">
        <v>818</v>
      </c>
      <c r="F141" s="242" t="s">
        <v>819</v>
      </c>
      <c r="G141" s="243" t="s">
        <v>126</v>
      </c>
      <c r="H141" s="244">
        <v>1</v>
      </c>
      <c r="I141" s="245"/>
      <c r="J141" s="246">
        <f>ROUND(I141*H141,2)</f>
        <v>0</v>
      </c>
      <c r="K141" s="242" t="s">
        <v>127</v>
      </c>
      <c r="L141" s="39"/>
      <c r="M141" s="247" t="s">
        <v>1</v>
      </c>
      <c r="N141" s="248" t="s">
        <v>39</v>
      </c>
      <c r="O141" s="71"/>
      <c r="P141" s="188">
        <f>O141*H141</f>
        <v>0</v>
      </c>
      <c r="Q141" s="188">
        <v>0</v>
      </c>
      <c r="R141" s="188">
        <f>Q141*H141</f>
        <v>0</v>
      </c>
      <c r="S141" s="188">
        <v>0</v>
      </c>
      <c r="T141" s="189">
        <f>S141*H141</f>
        <v>0</v>
      </c>
      <c r="U141" s="34"/>
      <c r="V141" s="34"/>
      <c r="W141" s="34"/>
      <c r="X141" s="34"/>
      <c r="Y141" s="34"/>
      <c r="Z141" s="34"/>
      <c r="AA141" s="34"/>
      <c r="AB141" s="34"/>
      <c r="AC141" s="34"/>
      <c r="AD141" s="34"/>
      <c r="AE141" s="34"/>
      <c r="AR141" s="190" t="s">
        <v>129</v>
      </c>
      <c r="AT141" s="190" t="s">
        <v>221</v>
      </c>
      <c r="AU141" s="190" t="s">
        <v>82</v>
      </c>
      <c r="AY141" s="17" t="s">
        <v>122</v>
      </c>
      <c r="BE141" s="191">
        <f>IF(N141="základní",J141,0)</f>
        <v>0</v>
      </c>
      <c r="BF141" s="191">
        <f>IF(N141="snížená",J141,0)</f>
        <v>0</v>
      </c>
      <c r="BG141" s="191">
        <f>IF(N141="zákl. přenesená",J141,0)</f>
        <v>0</v>
      </c>
      <c r="BH141" s="191">
        <f>IF(N141="sníž. přenesená",J141,0)</f>
        <v>0</v>
      </c>
      <c r="BI141" s="191">
        <f>IF(N141="nulová",J141,0)</f>
        <v>0</v>
      </c>
      <c r="BJ141" s="17" t="s">
        <v>82</v>
      </c>
      <c r="BK141" s="191">
        <f>ROUND(I141*H141,2)</f>
        <v>0</v>
      </c>
      <c r="BL141" s="17" t="s">
        <v>129</v>
      </c>
      <c r="BM141" s="190" t="s">
        <v>820</v>
      </c>
    </row>
    <row r="142" spans="1:65" s="2" customFormat="1" ht="11.25">
      <c r="A142" s="34"/>
      <c r="B142" s="35"/>
      <c r="C142" s="36"/>
      <c r="D142" s="194" t="s">
        <v>141</v>
      </c>
      <c r="E142" s="36"/>
      <c r="F142" s="225" t="s">
        <v>819</v>
      </c>
      <c r="G142" s="36"/>
      <c r="H142" s="36"/>
      <c r="I142" s="226"/>
      <c r="J142" s="36"/>
      <c r="K142" s="36"/>
      <c r="L142" s="39"/>
      <c r="M142" s="227"/>
      <c r="N142" s="228"/>
      <c r="O142" s="71"/>
      <c r="P142" s="71"/>
      <c r="Q142" s="71"/>
      <c r="R142" s="71"/>
      <c r="S142" s="71"/>
      <c r="T142" s="72"/>
      <c r="U142" s="34"/>
      <c r="V142" s="34"/>
      <c r="W142" s="34"/>
      <c r="X142" s="34"/>
      <c r="Y142" s="34"/>
      <c r="Z142" s="34"/>
      <c r="AA142" s="34"/>
      <c r="AB142" s="34"/>
      <c r="AC142" s="34"/>
      <c r="AD142" s="34"/>
      <c r="AE142" s="34"/>
      <c r="AT142" s="17" t="s">
        <v>141</v>
      </c>
      <c r="AU142" s="17" t="s">
        <v>82</v>
      </c>
    </row>
    <row r="143" spans="1:65" s="12" customFormat="1" ht="22.5">
      <c r="B143" s="192"/>
      <c r="C143" s="193"/>
      <c r="D143" s="194" t="s">
        <v>131</v>
      </c>
      <c r="E143" s="195" t="s">
        <v>1</v>
      </c>
      <c r="F143" s="196" t="s">
        <v>821</v>
      </c>
      <c r="G143" s="193"/>
      <c r="H143" s="195" t="s">
        <v>1</v>
      </c>
      <c r="I143" s="197"/>
      <c r="J143" s="193"/>
      <c r="K143" s="193"/>
      <c r="L143" s="198"/>
      <c r="M143" s="199"/>
      <c r="N143" s="200"/>
      <c r="O143" s="200"/>
      <c r="P143" s="200"/>
      <c r="Q143" s="200"/>
      <c r="R143" s="200"/>
      <c r="S143" s="200"/>
      <c r="T143" s="201"/>
      <c r="AT143" s="202" t="s">
        <v>131</v>
      </c>
      <c r="AU143" s="202" t="s">
        <v>82</v>
      </c>
      <c r="AV143" s="12" t="s">
        <v>82</v>
      </c>
      <c r="AW143" s="12" t="s">
        <v>30</v>
      </c>
      <c r="AX143" s="12" t="s">
        <v>74</v>
      </c>
      <c r="AY143" s="202" t="s">
        <v>122</v>
      </c>
    </row>
    <row r="144" spans="1:65" s="13" customFormat="1" ht="11.25">
      <c r="B144" s="203"/>
      <c r="C144" s="204"/>
      <c r="D144" s="194" t="s">
        <v>131</v>
      </c>
      <c r="E144" s="205" t="s">
        <v>1</v>
      </c>
      <c r="F144" s="206" t="s">
        <v>82</v>
      </c>
      <c r="G144" s="204"/>
      <c r="H144" s="207">
        <v>1</v>
      </c>
      <c r="I144" s="208"/>
      <c r="J144" s="204"/>
      <c r="K144" s="204"/>
      <c r="L144" s="209"/>
      <c r="M144" s="210"/>
      <c r="N144" s="211"/>
      <c r="O144" s="211"/>
      <c r="P144" s="211"/>
      <c r="Q144" s="211"/>
      <c r="R144" s="211"/>
      <c r="S144" s="211"/>
      <c r="T144" s="212"/>
      <c r="AT144" s="213" t="s">
        <v>131</v>
      </c>
      <c r="AU144" s="213" t="s">
        <v>82</v>
      </c>
      <c r="AV144" s="13" t="s">
        <v>84</v>
      </c>
      <c r="AW144" s="13" t="s">
        <v>30</v>
      </c>
      <c r="AX144" s="13" t="s">
        <v>74</v>
      </c>
      <c r="AY144" s="213" t="s">
        <v>122</v>
      </c>
    </row>
    <row r="145" spans="1:65" s="14" customFormat="1" ht="11.25">
      <c r="B145" s="214"/>
      <c r="C145" s="215"/>
      <c r="D145" s="194" t="s">
        <v>131</v>
      </c>
      <c r="E145" s="216" t="s">
        <v>1</v>
      </c>
      <c r="F145" s="217" t="s">
        <v>134</v>
      </c>
      <c r="G145" s="215"/>
      <c r="H145" s="218">
        <v>1</v>
      </c>
      <c r="I145" s="219"/>
      <c r="J145" s="215"/>
      <c r="K145" s="215"/>
      <c r="L145" s="220"/>
      <c r="M145" s="221"/>
      <c r="N145" s="222"/>
      <c r="O145" s="222"/>
      <c r="P145" s="222"/>
      <c r="Q145" s="222"/>
      <c r="R145" s="222"/>
      <c r="S145" s="222"/>
      <c r="T145" s="223"/>
      <c r="AT145" s="224" t="s">
        <v>131</v>
      </c>
      <c r="AU145" s="224" t="s">
        <v>82</v>
      </c>
      <c r="AV145" s="14" t="s">
        <v>129</v>
      </c>
      <c r="AW145" s="14" t="s">
        <v>30</v>
      </c>
      <c r="AX145" s="14" t="s">
        <v>82</v>
      </c>
      <c r="AY145" s="224" t="s">
        <v>122</v>
      </c>
    </row>
    <row r="146" spans="1:65" s="2" customFormat="1" ht="66.75" customHeight="1">
      <c r="A146" s="34"/>
      <c r="B146" s="35"/>
      <c r="C146" s="240" t="s">
        <v>164</v>
      </c>
      <c r="D146" s="240" t="s">
        <v>221</v>
      </c>
      <c r="E146" s="241" t="s">
        <v>822</v>
      </c>
      <c r="F146" s="242" t="s">
        <v>823</v>
      </c>
      <c r="G146" s="243" t="s">
        <v>126</v>
      </c>
      <c r="H146" s="244">
        <v>1</v>
      </c>
      <c r="I146" s="245"/>
      <c r="J146" s="246">
        <f>ROUND(I146*H146,2)</f>
        <v>0</v>
      </c>
      <c r="K146" s="242" t="s">
        <v>127</v>
      </c>
      <c r="L146" s="39"/>
      <c r="M146" s="247" t="s">
        <v>1</v>
      </c>
      <c r="N146" s="248" t="s">
        <v>39</v>
      </c>
      <c r="O146" s="71"/>
      <c r="P146" s="188">
        <f>O146*H146</f>
        <v>0</v>
      </c>
      <c r="Q146" s="188">
        <v>0</v>
      </c>
      <c r="R146" s="188">
        <f>Q146*H146</f>
        <v>0</v>
      </c>
      <c r="S146" s="188">
        <v>0</v>
      </c>
      <c r="T146" s="189">
        <f>S146*H146</f>
        <v>0</v>
      </c>
      <c r="U146" s="34"/>
      <c r="V146" s="34"/>
      <c r="W146" s="34"/>
      <c r="X146" s="34"/>
      <c r="Y146" s="34"/>
      <c r="Z146" s="34"/>
      <c r="AA146" s="34"/>
      <c r="AB146" s="34"/>
      <c r="AC146" s="34"/>
      <c r="AD146" s="34"/>
      <c r="AE146" s="34"/>
      <c r="AR146" s="190" t="s">
        <v>129</v>
      </c>
      <c r="AT146" s="190" t="s">
        <v>221</v>
      </c>
      <c r="AU146" s="190" t="s">
        <v>82</v>
      </c>
      <c r="AY146" s="17" t="s">
        <v>122</v>
      </c>
      <c r="BE146" s="191">
        <f>IF(N146="základní",J146,0)</f>
        <v>0</v>
      </c>
      <c r="BF146" s="191">
        <f>IF(N146="snížená",J146,0)</f>
        <v>0</v>
      </c>
      <c r="BG146" s="191">
        <f>IF(N146="zákl. přenesená",J146,0)</f>
        <v>0</v>
      </c>
      <c r="BH146" s="191">
        <f>IF(N146="sníž. přenesená",J146,0)</f>
        <v>0</v>
      </c>
      <c r="BI146" s="191">
        <f>IF(N146="nulová",J146,0)</f>
        <v>0</v>
      </c>
      <c r="BJ146" s="17" t="s">
        <v>82</v>
      </c>
      <c r="BK146" s="191">
        <f>ROUND(I146*H146,2)</f>
        <v>0</v>
      </c>
      <c r="BL146" s="17" t="s">
        <v>129</v>
      </c>
      <c r="BM146" s="190" t="s">
        <v>824</v>
      </c>
    </row>
    <row r="147" spans="1:65" s="2" customFormat="1" ht="39">
      <c r="A147" s="34"/>
      <c r="B147" s="35"/>
      <c r="C147" s="36"/>
      <c r="D147" s="194" t="s">
        <v>141</v>
      </c>
      <c r="E147" s="36"/>
      <c r="F147" s="225" t="s">
        <v>823</v>
      </c>
      <c r="G147" s="36"/>
      <c r="H147" s="36"/>
      <c r="I147" s="226"/>
      <c r="J147" s="36"/>
      <c r="K147" s="36"/>
      <c r="L147" s="39"/>
      <c r="M147" s="227"/>
      <c r="N147" s="228"/>
      <c r="O147" s="71"/>
      <c r="P147" s="71"/>
      <c r="Q147" s="71"/>
      <c r="R147" s="71"/>
      <c r="S147" s="71"/>
      <c r="T147" s="72"/>
      <c r="U147" s="34"/>
      <c r="V147" s="34"/>
      <c r="W147" s="34"/>
      <c r="X147" s="34"/>
      <c r="Y147" s="34"/>
      <c r="Z147" s="34"/>
      <c r="AA147" s="34"/>
      <c r="AB147" s="34"/>
      <c r="AC147" s="34"/>
      <c r="AD147" s="34"/>
      <c r="AE147" s="34"/>
      <c r="AT147" s="17" t="s">
        <v>141</v>
      </c>
      <c r="AU147" s="17" t="s">
        <v>82</v>
      </c>
    </row>
    <row r="148" spans="1:65" s="13" customFormat="1" ht="11.25">
      <c r="B148" s="203"/>
      <c r="C148" s="204"/>
      <c r="D148" s="194" t="s">
        <v>131</v>
      </c>
      <c r="E148" s="205" t="s">
        <v>1</v>
      </c>
      <c r="F148" s="206" t="s">
        <v>82</v>
      </c>
      <c r="G148" s="204"/>
      <c r="H148" s="207">
        <v>1</v>
      </c>
      <c r="I148" s="208"/>
      <c r="J148" s="204"/>
      <c r="K148" s="204"/>
      <c r="L148" s="209"/>
      <c r="M148" s="210"/>
      <c r="N148" s="211"/>
      <c r="O148" s="211"/>
      <c r="P148" s="211"/>
      <c r="Q148" s="211"/>
      <c r="R148" s="211"/>
      <c r="S148" s="211"/>
      <c r="T148" s="212"/>
      <c r="AT148" s="213" t="s">
        <v>131</v>
      </c>
      <c r="AU148" s="213" t="s">
        <v>82</v>
      </c>
      <c r="AV148" s="13" t="s">
        <v>84</v>
      </c>
      <c r="AW148" s="13" t="s">
        <v>30</v>
      </c>
      <c r="AX148" s="13" t="s">
        <v>74</v>
      </c>
      <c r="AY148" s="213" t="s">
        <v>122</v>
      </c>
    </row>
    <row r="149" spans="1:65" s="14" customFormat="1" ht="11.25">
      <c r="B149" s="214"/>
      <c r="C149" s="215"/>
      <c r="D149" s="194" t="s">
        <v>131</v>
      </c>
      <c r="E149" s="216" t="s">
        <v>1</v>
      </c>
      <c r="F149" s="217" t="s">
        <v>134</v>
      </c>
      <c r="G149" s="215"/>
      <c r="H149" s="218">
        <v>1</v>
      </c>
      <c r="I149" s="219"/>
      <c r="J149" s="215"/>
      <c r="K149" s="215"/>
      <c r="L149" s="220"/>
      <c r="M149" s="249"/>
      <c r="N149" s="250"/>
      <c r="O149" s="250"/>
      <c r="P149" s="250"/>
      <c r="Q149" s="250"/>
      <c r="R149" s="250"/>
      <c r="S149" s="250"/>
      <c r="T149" s="251"/>
      <c r="AT149" s="224" t="s">
        <v>131</v>
      </c>
      <c r="AU149" s="224" t="s">
        <v>82</v>
      </c>
      <c r="AV149" s="14" t="s">
        <v>129</v>
      </c>
      <c r="AW149" s="14" t="s">
        <v>30</v>
      </c>
      <c r="AX149" s="14" t="s">
        <v>82</v>
      </c>
      <c r="AY149" s="224" t="s">
        <v>122</v>
      </c>
    </row>
    <row r="150" spans="1:65" s="2" customFormat="1" ht="6.95" customHeight="1">
      <c r="A150" s="34"/>
      <c r="B150" s="54"/>
      <c r="C150" s="55"/>
      <c r="D150" s="55"/>
      <c r="E150" s="55"/>
      <c r="F150" s="55"/>
      <c r="G150" s="55"/>
      <c r="H150" s="55"/>
      <c r="I150" s="55"/>
      <c r="J150" s="55"/>
      <c r="K150" s="55"/>
      <c r="L150" s="39"/>
      <c r="M150" s="34"/>
      <c r="O150" s="34"/>
      <c r="P150" s="34"/>
      <c r="Q150" s="34"/>
      <c r="R150" s="34"/>
      <c r="S150" s="34"/>
      <c r="T150" s="34"/>
      <c r="U150" s="34"/>
      <c r="V150" s="34"/>
      <c r="W150" s="34"/>
      <c r="X150" s="34"/>
      <c r="Y150" s="34"/>
      <c r="Z150" s="34"/>
      <c r="AA150" s="34"/>
      <c r="AB150" s="34"/>
      <c r="AC150" s="34"/>
      <c r="AD150" s="34"/>
      <c r="AE150" s="34"/>
    </row>
  </sheetData>
  <sheetProtection algorithmName="SHA-512" hashValue="RFMsvJtlYMO8gdX7aFTcB6sXeG9FKbnQwrFG1hD4P4bV2fyGGIs0EmaGmBzeEhozOx2nZv2fos8zK1uBNhZhrw==" saltValue="fKYj0HvB7TPAzvC15or6V9QtMAhJlHHm70cBt4t9vbjdqF7pqrOQbfCPp44nim7F04WoNhsmGWSjEQXB14NuCQ==" spinCount="100000" sheet="1" objects="1" scenarios="1" formatColumns="0" formatRows="0" autoFilter="0"/>
  <autoFilter ref="C116:K149"/>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01 - žst.Bakov nad Jiz...</vt:lpstr>
      <vt:lpstr>SO 02 - žst.Zálučí</vt:lpstr>
      <vt:lpstr>SO 03 - Přeprava mechanizace</vt:lpstr>
      <vt:lpstr>SO 04 - VON</vt:lpstr>
      <vt:lpstr>'Rekapitulace stavby'!Názvy_tisku</vt:lpstr>
      <vt:lpstr>'SO 01 - žst.Bakov nad Jiz...'!Názvy_tisku</vt:lpstr>
      <vt:lpstr>'SO 02 - žst.Zálučí'!Názvy_tisku</vt:lpstr>
      <vt:lpstr>'SO 03 - Přeprava mechanizace'!Názvy_tisku</vt:lpstr>
      <vt:lpstr>'SO 04 - VON'!Názvy_tisku</vt:lpstr>
      <vt:lpstr>'Rekapitulace stavby'!Oblast_tisku</vt:lpstr>
      <vt:lpstr>'SO 01 - žst.Bakov nad Jiz...'!Oblast_tisku</vt:lpstr>
      <vt:lpstr>'SO 02 - žst.Zálučí'!Oblast_tisku</vt:lpstr>
      <vt:lpstr>'SO 03 - Přeprava mechanizace'!Oblast_tisku</vt:lpstr>
      <vt:lpstr>'SO 04 -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Novotný Jan</dc:creator>
  <cp:lastModifiedBy>Novotný Jan</cp:lastModifiedBy>
  <dcterms:created xsi:type="dcterms:W3CDTF">2023-01-19T11:17:56Z</dcterms:created>
  <dcterms:modified xsi:type="dcterms:W3CDTF">2023-01-19T11:19:31Z</dcterms:modified>
</cp:coreProperties>
</file>